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0" yWindow="0" windowWidth="14385" windowHeight="12315"/>
  </bookViews>
  <sheets>
    <sheet name="Лист1" sheetId="1" r:id="rId1"/>
    <sheet name="Лист2" sheetId="2" r:id="rId2"/>
  </sheets>
  <calcPr calcId="144525" calcMode="manual"/>
</workbook>
</file>

<file path=xl/calcChain.xml><?xml version="1.0" encoding="utf-8"?>
<calcChain xmlns="http://schemas.openxmlformats.org/spreadsheetml/2006/main">
  <c r="H5" i="1" l="1"/>
  <c r="G5" i="1"/>
  <c r="E5" i="1"/>
  <c r="H6" i="1"/>
  <c r="G6" i="1"/>
  <c r="H47" i="1"/>
  <c r="H16" i="1"/>
  <c r="G16" i="1"/>
  <c r="G47" i="1"/>
  <c r="E47" i="1"/>
  <c r="E27" i="1"/>
  <c r="E16" i="1"/>
  <c r="E6" i="1"/>
  <c r="E11" i="1"/>
  <c r="G11" i="1"/>
  <c r="E13" i="1"/>
  <c r="G13" i="1"/>
  <c r="E15" i="1"/>
  <c r="E14" i="1" s="1"/>
  <c r="G15" i="1"/>
  <c r="G14" i="1" s="1"/>
  <c r="E17" i="1"/>
  <c r="G17" i="1"/>
  <c r="E19" i="1"/>
  <c r="E18" i="1" s="1"/>
  <c r="G19" i="1"/>
  <c r="G18" i="1" s="1"/>
  <c r="E20" i="1"/>
  <c r="G20" i="1"/>
  <c r="E21" i="1"/>
  <c r="G21" i="1"/>
  <c r="E23" i="1"/>
  <c r="E22" i="1" s="1"/>
  <c r="G23" i="1"/>
  <c r="G22" i="1" s="1"/>
  <c r="E24" i="1"/>
  <c r="G24" i="1"/>
  <c r="E25" i="1"/>
  <c r="G25" i="1"/>
  <c r="E26" i="1"/>
  <c r="G26" i="1"/>
  <c r="E30" i="1"/>
  <c r="E29" i="1" s="1"/>
  <c r="G30" i="1"/>
  <c r="G29" i="1" s="1"/>
  <c r="E31" i="1"/>
  <c r="G31" i="1"/>
  <c r="E33" i="1"/>
  <c r="G33" i="1"/>
  <c r="E34" i="1"/>
  <c r="G34" i="1"/>
  <c r="E36" i="1"/>
  <c r="E35" i="1" s="1"/>
  <c r="G36" i="1"/>
  <c r="G35" i="1" s="1"/>
  <c r="E37" i="1"/>
  <c r="G37" i="1"/>
  <c r="E39" i="1"/>
  <c r="E38" i="1" s="1"/>
  <c r="G39" i="1"/>
  <c r="G38" i="1" s="1"/>
  <c r="E40" i="1"/>
  <c r="G40" i="1"/>
  <c r="E41" i="1"/>
  <c r="G41" i="1"/>
  <c r="E43" i="1"/>
  <c r="E42" i="1" s="1"/>
  <c r="G43" i="1"/>
  <c r="G42" i="1" s="1"/>
  <c r="E46" i="1"/>
  <c r="E45" i="1" s="1"/>
  <c r="G46" i="1"/>
  <c r="G45" i="1" s="1"/>
  <c r="E48" i="1"/>
  <c r="G48" i="1"/>
  <c r="H32" i="1" l="1"/>
  <c r="J32" i="1"/>
  <c r="I5" i="1" l="1"/>
  <c r="E7" i="1"/>
  <c r="E8" i="1"/>
  <c r="E9" i="1"/>
  <c r="G7" i="1"/>
  <c r="H7" i="1"/>
  <c r="I7" i="1"/>
  <c r="J7" i="1"/>
  <c r="G8" i="1"/>
  <c r="H8" i="1"/>
  <c r="I8" i="1"/>
  <c r="J8" i="1"/>
  <c r="G9" i="1"/>
  <c r="H9" i="1"/>
  <c r="I9" i="1"/>
  <c r="J9" i="1"/>
  <c r="H11" i="1"/>
  <c r="J11" i="1"/>
  <c r="H13" i="1"/>
  <c r="I13" i="1"/>
  <c r="J13" i="1"/>
  <c r="I14" i="1"/>
  <c r="J14" i="1"/>
  <c r="H15" i="1"/>
  <c r="H14" i="1" s="1"/>
  <c r="I15" i="1"/>
  <c r="J15" i="1"/>
  <c r="I16" i="1"/>
  <c r="J16" i="1"/>
  <c r="H17" i="1"/>
  <c r="I17" i="1"/>
  <c r="J17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J26" i="1"/>
  <c r="H29" i="1"/>
  <c r="I29" i="1"/>
  <c r="J29" i="1"/>
  <c r="H30" i="1"/>
  <c r="I30" i="1"/>
  <c r="J30" i="1"/>
  <c r="H31" i="1"/>
  <c r="I31" i="1"/>
  <c r="J31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5" i="1"/>
  <c r="I45" i="1"/>
  <c r="J45" i="1"/>
  <c r="H46" i="1"/>
  <c r="I46" i="1"/>
  <c r="J46" i="1"/>
  <c r="I47" i="1"/>
  <c r="J47" i="1"/>
  <c r="H48" i="1"/>
  <c r="I48" i="1"/>
  <c r="J48" i="1"/>
  <c r="J5" i="1" l="1"/>
  <c r="H18" i="1"/>
  <c r="J6" i="1"/>
  <c r="I6" i="1"/>
</calcChain>
</file>

<file path=xl/sharedStrings.xml><?xml version="1.0" encoding="utf-8"?>
<sst xmlns="http://schemas.openxmlformats.org/spreadsheetml/2006/main" count="103" uniqueCount="103">
  <si>
    <t>Классификация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</si>
  <si>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</si>
  <si>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</si>
  <si>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</si>
  <si>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</si>
  <si>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</si>
  <si>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</si>
  <si>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</si>
  <si>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</si>
  <si>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</si>
  <si>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</si>
  <si>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</si>
  <si>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</si>
  <si>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</si>
  <si>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</si>
  <si>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</si>
  <si>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</si>
  <si>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</si>
  <si>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</si>
  <si>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</si>
  <si>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</si>
  <si>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</si>
  <si>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</si>
  <si>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</si>
  <si>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</si>
  <si>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</si>
  <si>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</si>
  <si>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</si>
  <si>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</si>
  <si>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</si>
  <si>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</si>
  <si>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</si>
  <si>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Жилищное хозяйство</t>
  </si>
  <si>
    <t>\0501\\\\\\\\\\\\ \</t>
  </si>
  <si>
    <t>Коммунальное хозяйство</t>
  </si>
  <si>
    <t>\0502\\\\\\\\\\\\ \</t>
  </si>
  <si>
    <t>Благоустройство</t>
  </si>
  <si>
    <t>\0503\\\\\\\\\\\\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</si>
  <si>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</si>
  <si>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</si>
  <si>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</si>
  <si>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</si>
  <si>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</si>
  <si>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</si>
  <si>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</si>
  <si>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</si>
  <si>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</si>
  <si>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</si>
  <si>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</si>
  <si>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</si>
  <si>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</si>
  <si>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</si>
  <si>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</si>
  <si>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</si>
  <si>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</si>
  <si>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</si>
  <si>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</si>
  <si>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</si>
  <si>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</si>
  <si>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</si>
  <si>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</si>
  <si>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</si>
  <si>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</si>
  <si>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</si>
  <si>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</si>
  <si>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</si>
  <si>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</si>
  <si>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</si>
  <si>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</si>
  <si>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</si>
  <si>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</si>
  <si>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</si>
  <si>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</si>
  <si>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\0107\\\\\\\\\\\\ \</t>
  </si>
  <si>
    <t>\0505\\\\\\\\\\\\ \</t>
  </si>
  <si>
    <t>\1403\\\\\\\\\\\\ \</t>
  </si>
  <si>
    <t xml:space="preserve"> Обеспечение проведения выборов и референдумов </t>
  </si>
  <si>
    <t>Другие вопросы в области ЖКХ</t>
  </si>
  <si>
    <t>Отклонение от утвежденного плана</t>
  </si>
  <si>
    <t>Отклонение от уточненного плана</t>
  </si>
  <si>
    <t>% исполнения от утвежденного плана</t>
  </si>
  <si>
    <t>% исполнения от уточненного плана</t>
  </si>
  <si>
    <t>Изменение плана в течении года</t>
  </si>
  <si>
    <t>Наименование</t>
  </si>
  <si>
    <t>ВСЕГО РАСХОДОВ</t>
  </si>
  <si>
    <t>тыс.руб.</t>
  </si>
  <si>
    <t>Дополнительное образование детей</t>
  </si>
  <si>
    <t>\0703\\\\\\\\\\\\ \</t>
  </si>
  <si>
    <t>Судебная система</t>
  </si>
  <si>
    <t>\0105\\\\\\\\\\\\ \</t>
  </si>
  <si>
    <t>Молодежная политика</t>
  </si>
  <si>
    <t>Массовый спорт</t>
  </si>
  <si>
    <t>\1102\\\\\\\\\\\\ \</t>
  </si>
  <si>
    <t>ОХРАНА ОКРУЖАЮЩЕЙ СРЕДЫ</t>
  </si>
  <si>
    <t>Другие вопросы в области охраны окружающей среды</t>
  </si>
  <si>
    <t>Прочие межбюджетные трансферты общего характера</t>
  </si>
  <si>
    <t>\0600\\\\\\\\\\\\ \</t>
  </si>
  <si>
    <t>\0605\\\\\\\\\\\\ \</t>
  </si>
  <si>
    <t xml:space="preserve"> </t>
  </si>
  <si>
    <t xml:space="preserve">Сведения о фактически произведенных расходах 
по разделам и подразделам классификации расходов бюджетов в сравнении с первоначально утвержденными  значениями 
и с уточненными значениями с учетом внесенных изменений за 2020 год
</t>
  </si>
  <si>
    <t>Утвержденный план на 2020 год (руб)</t>
  </si>
  <si>
    <t>Уточненный план на 2020 год (руб)</t>
  </si>
  <si>
    <t>Кассовое исполнение 2020 год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</si>
</sst>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left" vertical="center" shrinkToFit="1"/>
    </xf>
    <xf numFmtId="49" fontId="3" fillId="0" borderId="2" xfId="0" quotePrefix="1" applyNumberFormat="1" applyFont="1" applyFill="1" applyBorder="1" applyAlignment="1">
      <alignment horizontal="left" vertical="center" shrinkToFit="1"/>
    </xf>
    <xf numFmtId="49" fontId="0" fillId="0" borderId="2" xfId="0" quotePrefix="1" applyNumberFormat="1" applyFill="1" applyBorder="1" applyAlignment="1">
      <alignment horizontal="left" vertical="center" shrinkToFit="1"/>
    </xf>
    <xf numFmtId="49" fontId="4" fillId="0" borderId="1" xfId="0" quotePrefix="1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shrinkToFit="1"/>
    </xf>
    <xf numFmtId="43" fontId="6" fillId="0" borderId="1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shrinkToFit="1"/>
    </xf>
    <xf numFmtId="43" fontId="4" fillId="2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Normal="100" workbookViewId="0">
      <selection activeCell="H9" sqref="H9"/>
    </sheetView>
  </sheetViews>
  <sheetFormatPr defaultRowHeight="15" x14ac:dyDescent="0.25"/>
  <cols>
    <col min="1" max="1" width="66.5703125" style="2" customWidth="1"/>
    <col min="2" max="2" width="22.85546875" style="2" customWidth="1"/>
    <col min="3" max="4" width="17.7109375" style="2" customWidth="1"/>
    <col min="5" max="5" width="16" style="2" customWidth="1"/>
    <col min="6" max="6" width="17.140625" style="2" customWidth="1"/>
    <col min="7" max="7" width="15.7109375" style="2" customWidth="1"/>
    <col min="8" max="8" width="15.85546875" style="2" customWidth="1"/>
    <col min="9" max="9" width="17.28515625" style="2" customWidth="1"/>
    <col min="10" max="10" width="18.42578125" style="2" customWidth="1"/>
    <col min="11" max="11" width="9.140625" style="2" customWidth="1"/>
    <col min="12" max="16384" width="9.140625" style="2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78.75" customHeight="1" x14ac:dyDescent="0.25">
      <c r="A2" s="11" t="s">
        <v>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  <c r="J3" s="13" t="s">
        <v>85</v>
      </c>
    </row>
    <row r="4" spans="1:10" ht="60" customHeight="1" x14ac:dyDescent="0.25">
      <c r="A4" s="8" t="s">
        <v>83</v>
      </c>
      <c r="B4" s="8" t="s">
        <v>0</v>
      </c>
      <c r="C4" s="9" t="s">
        <v>100</v>
      </c>
      <c r="D4" s="8" t="s">
        <v>101</v>
      </c>
      <c r="E4" s="10" t="s">
        <v>82</v>
      </c>
      <c r="F4" s="8" t="s">
        <v>102</v>
      </c>
      <c r="G4" s="10" t="s">
        <v>78</v>
      </c>
      <c r="H4" s="8" t="s">
        <v>79</v>
      </c>
      <c r="I4" s="10" t="s">
        <v>80</v>
      </c>
      <c r="J4" s="8" t="s">
        <v>81</v>
      </c>
    </row>
    <row r="5" spans="1:10" x14ac:dyDescent="0.25">
      <c r="A5" s="8" t="s">
        <v>84</v>
      </c>
      <c r="B5" s="14" t="s">
        <v>1</v>
      </c>
      <c r="C5" s="15">
        <v>582952.4</v>
      </c>
      <c r="D5" s="16">
        <v>697238.14529999997</v>
      </c>
      <c r="E5" s="17">
        <f>D5-C5</f>
        <v>114285.74529999995</v>
      </c>
      <c r="F5" s="16">
        <v>692574.63478999992</v>
      </c>
      <c r="G5" s="17">
        <f>F5-C5</f>
        <v>109622.2347899999</v>
      </c>
      <c r="H5" s="18">
        <f>F5-D5</f>
        <v>-4663.510510000051</v>
      </c>
      <c r="I5" s="19">
        <f t="shared" ref="I5:I9" si="0">F5/C5*100</f>
        <v>118.80466308913043</v>
      </c>
      <c r="J5" s="18">
        <f>F5/D5*100</f>
        <v>99.331145241918236</v>
      </c>
    </row>
    <row r="6" spans="1:10" x14ac:dyDescent="0.25">
      <c r="A6" s="8" t="s">
        <v>2</v>
      </c>
      <c r="B6" s="14" t="s">
        <v>3</v>
      </c>
      <c r="C6" s="15">
        <v>91468.5</v>
      </c>
      <c r="D6" s="16">
        <v>102202.96836</v>
      </c>
      <c r="E6" s="17">
        <f>E7+E8+E9+E10+E11+E12+E13</f>
        <v>10481.463360000009</v>
      </c>
      <c r="F6" s="16">
        <v>101973.85419</v>
      </c>
      <c r="G6" s="17">
        <f>G7+G8+G9+G10+G11+G12+G13</f>
        <v>10408.349190000008</v>
      </c>
      <c r="H6" s="26">
        <f>H7+H8+H9+H10+H11+H12+H13</f>
        <v>-73.114169999999831</v>
      </c>
      <c r="I6" s="19">
        <f t="shared" si="0"/>
        <v>111.4852153364273</v>
      </c>
      <c r="J6" s="18">
        <f>F6/D6*100</f>
        <v>99.77582434866963</v>
      </c>
    </row>
    <row r="7" spans="1:10" ht="30" x14ac:dyDescent="0.25">
      <c r="A7" s="20" t="s">
        <v>4</v>
      </c>
      <c r="B7" s="21" t="s">
        <v>5</v>
      </c>
      <c r="C7" s="15">
        <v>11821</v>
      </c>
      <c r="D7" s="16">
        <v>11253.006789999999</v>
      </c>
      <c r="E7" s="22">
        <f t="shared" ref="E7:E13" si="1">D7-C7</f>
        <v>-567.99321000000054</v>
      </c>
      <c r="F7" s="16">
        <v>11253.006789999999</v>
      </c>
      <c r="G7" s="22">
        <f t="shared" ref="G7:G13" si="2">F7-C7</f>
        <v>-567.99321000000054</v>
      </c>
      <c r="H7" s="23">
        <f t="shared" ref="H7:H13" si="3">F7-D7</f>
        <v>0</v>
      </c>
      <c r="I7" s="22">
        <f t="shared" si="0"/>
        <v>95.195049403603747</v>
      </c>
      <c r="J7" s="23">
        <f>F7/D7*100</f>
        <v>100</v>
      </c>
    </row>
    <row r="8" spans="1:10" ht="45" x14ac:dyDescent="0.25">
      <c r="A8" s="20" t="s">
        <v>6</v>
      </c>
      <c r="B8" s="21" t="s">
        <v>7</v>
      </c>
      <c r="C8" s="15">
        <v>3326</v>
      </c>
      <c r="D8" s="16">
        <v>4007.6209599999997</v>
      </c>
      <c r="E8" s="22">
        <f t="shared" si="1"/>
        <v>681.62095999999974</v>
      </c>
      <c r="F8" s="16">
        <v>4007.6209599999997</v>
      </c>
      <c r="G8" s="22">
        <f t="shared" si="2"/>
        <v>681.62095999999974</v>
      </c>
      <c r="H8" s="23">
        <f t="shared" si="3"/>
        <v>0</v>
      </c>
      <c r="I8" s="22">
        <f t="shared" si="0"/>
        <v>120.49371497294045</v>
      </c>
      <c r="J8" s="23">
        <f>F8/D8*100</f>
        <v>100</v>
      </c>
    </row>
    <row r="9" spans="1:10" ht="45" x14ac:dyDescent="0.25">
      <c r="A9" s="20" t="s">
        <v>8</v>
      </c>
      <c r="B9" s="21" t="s">
        <v>9</v>
      </c>
      <c r="C9" s="15">
        <v>72843</v>
      </c>
      <c r="D9" s="16">
        <v>82910.244010000009</v>
      </c>
      <c r="E9" s="22">
        <f t="shared" si="1"/>
        <v>10067.244010000009</v>
      </c>
      <c r="F9" s="16">
        <v>82910.244010000009</v>
      </c>
      <c r="G9" s="22">
        <f t="shared" si="2"/>
        <v>10067.244010000009</v>
      </c>
      <c r="H9" s="23">
        <f t="shared" si="3"/>
        <v>0</v>
      </c>
      <c r="I9" s="22">
        <f t="shared" si="0"/>
        <v>113.82046869294238</v>
      </c>
      <c r="J9" s="23">
        <f>F9/D9*100</f>
        <v>100</v>
      </c>
    </row>
    <row r="10" spans="1:10" x14ac:dyDescent="0.25">
      <c r="A10" s="20" t="s">
        <v>88</v>
      </c>
      <c r="B10" s="21" t="s">
        <v>89</v>
      </c>
      <c r="C10" s="15">
        <v>4</v>
      </c>
      <c r="D10" s="16">
        <v>3.9049999999999998</v>
      </c>
      <c r="E10" s="22"/>
      <c r="F10" s="16">
        <v>3.9049999999999998</v>
      </c>
      <c r="G10" s="22"/>
      <c r="H10" s="23"/>
      <c r="I10" s="22"/>
      <c r="J10" s="23"/>
    </row>
    <row r="11" spans="1:10" ht="20.25" customHeight="1" x14ac:dyDescent="0.25">
      <c r="A11" s="20" t="s">
        <v>76</v>
      </c>
      <c r="B11" s="13" t="s">
        <v>73</v>
      </c>
      <c r="C11" s="15">
        <v>300</v>
      </c>
      <c r="D11" s="16">
        <v>450</v>
      </c>
      <c r="E11" s="22">
        <f t="shared" si="1"/>
        <v>150</v>
      </c>
      <c r="F11" s="16">
        <v>450</v>
      </c>
      <c r="G11" s="22">
        <f t="shared" si="2"/>
        <v>150</v>
      </c>
      <c r="H11" s="23">
        <f t="shared" si="3"/>
        <v>0</v>
      </c>
      <c r="I11" s="22">
        <v>0</v>
      </c>
      <c r="J11" s="23">
        <f t="shared" ref="J11:J48" si="4">F11/D11*100</f>
        <v>100</v>
      </c>
    </row>
    <row r="12" spans="1:10" ht="20.25" customHeight="1" x14ac:dyDescent="0.25">
      <c r="A12" s="20" t="s">
        <v>10</v>
      </c>
      <c r="B12" s="13" t="s">
        <v>11</v>
      </c>
      <c r="C12" s="15">
        <v>156</v>
      </c>
      <c r="D12" s="16">
        <v>156</v>
      </c>
      <c r="E12" s="22">
        <v>-253.1</v>
      </c>
      <c r="F12" s="16" t="s">
        <v>98</v>
      </c>
      <c r="G12" s="22">
        <v>-253.1</v>
      </c>
      <c r="H12" s="23">
        <v>0</v>
      </c>
      <c r="I12" s="22">
        <v>15.633333333333333</v>
      </c>
      <c r="J12" s="23">
        <v>0</v>
      </c>
    </row>
    <row r="13" spans="1:10" x14ac:dyDescent="0.25">
      <c r="A13" s="20" t="s">
        <v>12</v>
      </c>
      <c r="B13" s="21" t="s">
        <v>13</v>
      </c>
      <c r="C13" s="15">
        <v>3018.5</v>
      </c>
      <c r="D13" s="16">
        <v>3422.1916000000001</v>
      </c>
      <c r="E13" s="22">
        <f t="shared" si="1"/>
        <v>403.69160000000011</v>
      </c>
      <c r="F13" s="16">
        <v>3349.0774300000003</v>
      </c>
      <c r="G13" s="22">
        <f t="shared" si="2"/>
        <v>330.57743000000028</v>
      </c>
      <c r="H13" s="23">
        <f t="shared" si="3"/>
        <v>-73.114169999999831</v>
      </c>
      <c r="I13" s="22">
        <f>F13/C13*100</f>
        <v>110.95171210866326</v>
      </c>
      <c r="J13" s="23">
        <f t="shared" si="4"/>
        <v>97.863527863255811</v>
      </c>
    </row>
    <row r="14" spans="1:10" x14ac:dyDescent="0.25">
      <c r="A14" s="8" t="s">
        <v>14</v>
      </c>
      <c r="B14" s="14" t="s">
        <v>15</v>
      </c>
      <c r="C14" s="15">
        <v>2664.2</v>
      </c>
      <c r="D14" s="16">
        <v>2876.8</v>
      </c>
      <c r="E14" s="17">
        <f t="shared" ref="E14" si="5">E15</f>
        <v>212.60000000000036</v>
      </c>
      <c r="F14" s="16">
        <v>2876.8</v>
      </c>
      <c r="G14" s="17">
        <f t="shared" ref="G14" si="6">G15</f>
        <v>212.60000000000036</v>
      </c>
      <c r="H14" s="26">
        <f t="shared" ref="H14" si="7">H15</f>
        <v>0</v>
      </c>
      <c r="I14" s="19">
        <f>F14/C14*100</f>
        <v>107.97988139028602</v>
      </c>
      <c r="J14" s="18">
        <f t="shared" si="4"/>
        <v>100</v>
      </c>
    </row>
    <row r="15" spans="1:10" x14ac:dyDescent="0.25">
      <c r="A15" s="20" t="s">
        <v>16</v>
      </c>
      <c r="B15" s="21" t="s">
        <v>17</v>
      </c>
      <c r="C15" s="15">
        <v>2664.2</v>
      </c>
      <c r="D15" s="16">
        <v>2876.8</v>
      </c>
      <c r="E15" s="22">
        <f>D15-C15</f>
        <v>212.60000000000036</v>
      </c>
      <c r="F15" s="16">
        <v>2876.8</v>
      </c>
      <c r="G15" s="22">
        <f>F15-C15</f>
        <v>212.60000000000036</v>
      </c>
      <c r="H15" s="23">
        <f>F15-D15</f>
        <v>0</v>
      </c>
      <c r="I15" s="22">
        <f>F15/C15*100</f>
        <v>107.97988139028602</v>
      </c>
      <c r="J15" s="23">
        <f t="shared" si="4"/>
        <v>100</v>
      </c>
    </row>
    <row r="16" spans="1:10" ht="28.5" x14ac:dyDescent="0.25">
      <c r="A16" s="8" t="s">
        <v>18</v>
      </c>
      <c r="B16" s="14" t="s">
        <v>19</v>
      </c>
      <c r="C16" s="15">
        <v>5400</v>
      </c>
      <c r="D16" s="16">
        <v>6044.6310100000001</v>
      </c>
      <c r="E16" s="17">
        <f>E17</f>
        <v>644.63101000000006</v>
      </c>
      <c r="F16" s="16">
        <v>6044.6310100000001</v>
      </c>
      <c r="G16" s="17">
        <f>G17</f>
        <v>644.63101000000006</v>
      </c>
      <c r="H16" s="17">
        <f>H17</f>
        <v>0</v>
      </c>
      <c r="I16" s="19">
        <f>F16/C16*100</f>
        <v>111.9376112962963</v>
      </c>
      <c r="J16" s="18">
        <f t="shared" si="4"/>
        <v>100</v>
      </c>
    </row>
    <row r="17" spans="1:10" ht="30" x14ac:dyDescent="0.25">
      <c r="A17" s="20" t="s">
        <v>20</v>
      </c>
      <c r="B17" s="21" t="s">
        <v>21</v>
      </c>
      <c r="C17" s="15">
        <v>5400</v>
      </c>
      <c r="D17" s="16">
        <v>6044.6310100000001</v>
      </c>
      <c r="E17" s="22">
        <f>D17-C17</f>
        <v>644.63101000000006</v>
      </c>
      <c r="F17" s="16">
        <v>6044.6310100000001</v>
      </c>
      <c r="G17" s="22">
        <f>F17-C17</f>
        <v>644.63101000000006</v>
      </c>
      <c r="H17" s="23">
        <f>F17-D17</f>
        <v>0</v>
      </c>
      <c r="I17" s="22">
        <f>F17/C17*100</f>
        <v>111.9376112962963</v>
      </c>
      <c r="J17" s="23">
        <f t="shared" si="4"/>
        <v>100</v>
      </c>
    </row>
    <row r="18" spans="1:10" x14ac:dyDescent="0.25">
      <c r="A18" s="8" t="s">
        <v>22</v>
      </c>
      <c r="B18" s="14" t="s">
        <v>23</v>
      </c>
      <c r="C18" s="15">
        <v>61877.5</v>
      </c>
      <c r="D18" s="16">
        <v>83516.412260000012</v>
      </c>
      <c r="E18" s="17">
        <f t="shared" ref="E18:H18" si="8">E19+E20+E21</f>
        <v>21638.912260000001</v>
      </c>
      <c r="F18" s="16">
        <v>82861.509950000007</v>
      </c>
      <c r="G18" s="17">
        <f t="shared" si="8"/>
        <v>20984.009949999992</v>
      </c>
      <c r="H18" s="26">
        <f t="shared" si="8"/>
        <v>-654.90231000000949</v>
      </c>
      <c r="I18" s="19">
        <f t="shared" ref="I18:I25" si="9">F18/C18*100</f>
        <v>133.91218124520222</v>
      </c>
      <c r="J18" s="18">
        <f t="shared" si="4"/>
        <v>99.215839986084191</v>
      </c>
    </row>
    <row r="19" spans="1:10" x14ac:dyDescent="0.25">
      <c r="A19" s="20" t="s">
        <v>24</v>
      </c>
      <c r="B19" s="21" t="s">
        <v>25</v>
      </c>
      <c r="C19" s="15">
        <v>7198.5</v>
      </c>
      <c r="D19" s="16">
        <v>6876.3527300000005</v>
      </c>
      <c r="E19" s="22">
        <f>D19-C19</f>
        <v>-322.14726999999948</v>
      </c>
      <c r="F19" s="16">
        <v>6539.1182099999996</v>
      </c>
      <c r="G19" s="22">
        <f>F19-C19</f>
        <v>-659.38179000000036</v>
      </c>
      <c r="H19" s="23">
        <f t="shared" ref="H19:H46" si="10">F19-D19</f>
        <v>-337.23452000000088</v>
      </c>
      <c r="I19" s="22">
        <f t="shared" si="9"/>
        <v>90.840011252344226</v>
      </c>
      <c r="J19" s="23">
        <f t="shared" si="4"/>
        <v>95.095735584814875</v>
      </c>
    </row>
    <row r="20" spans="1:10" x14ac:dyDescent="0.25">
      <c r="A20" s="20" t="s">
        <v>26</v>
      </c>
      <c r="B20" s="21" t="s">
        <v>27</v>
      </c>
      <c r="C20" s="15">
        <v>40005</v>
      </c>
      <c r="D20" s="16">
        <v>62819.983950000002</v>
      </c>
      <c r="E20" s="22">
        <f>D20-C20</f>
        <v>22814.983950000002</v>
      </c>
      <c r="F20" s="16">
        <v>62502.416159999993</v>
      </c>
      <c r="G20" s="22">
        <f>F20-C20</f>
        <v>22497.416159999993</v>
      </c>
      <c r="H20" s="23">
        <f t="shared" si="10"/>
        <v>-317.56779000000824</v>
      </c>
      <c r="I20" s="22">
        <f t="shared" si="9"/>
        <v>156.23651083614547</v>
      </c>
      <c r="J20" s="23">
        <f t="shared" si="4"/>
        <v>99.494479670270579</v>
      </c>
    </row>
    <row r="21" spans="1:10" x14ac:dyDescent="0.25">
      <c r="A21" s="20" t="s">
        <v>28</v>
      </c>
      <c r="B21" s="21" t="s">
        <v>29</v>
      </c>
      <c r="C21" s="15">
        <v>14674</v>
      </c>
      <c r="D21" s="16">
        <v>13820.075580000001</v>
      </c>
      <c r="E21" s="22">
        <f>D21-C21</f>
        <v>-853.92441999999937</v>
      </c>
      <c r="F21" s="16">
        <v>13819.97558</v>
      </c>
      <c r="G21" s="22">
        <f>F21-C21</f>
        <v>-854.02441999999974</v>
      </c>
      <c r="H21" s="23">
        <f t="shared" si="10"/>
        <v>-0.1000000000003638</v>
      </c>
      <c r="I21" s="22">
        <f t="shared" si="9"/>
        <v>94.18001621916315</v>
      </c>
      <c r="J21" s="23">
        <f t="shared" si="4"/>
        <v>99.999276414955744</v>
      </c>
    </row>
    <row r="22" spans="1:10" x14ac:dyDescent="0.25">
      <c r="A22" s="8" t="s">
        <v>30</v>
      </c>
      <c r="B22" s="14" t="s">
        <v>31</v>
      </c>
      <c r="C22" s="15">
        <v>51264.1</v>
      </c>
      <c r="D22" s="16">
        <v>62385.321080000002</v>
      </c>
      <c r="E22" s="17">
        <f t="shared" ref="E22:G22" si="11">E23+E24+E25+E26</f>
        <v>11121.221079999996</v>
      </c>
      <c r="F22" s="16">
        <v>62152.102869999995</v>
      </c>
      <c r="G22" s="17">
        <f t="shared" si="11"/>
        <v>10888.002869999997</v>
      </c>
      <c r="H22" s="18">
        <f t="shared" si="10"/>
        <v>-233.21821000000637</v>
      </c>
      <c r="I22" s="19">
        <f t="shared" si="9"/>
        <v>121.23904032256492</v>
      </c>
      <c r="J22" s="18">
        <f t="shared" si="4"/>
        <v>99.626164927962876</v>
      </c>
    </row>
    <row r="23" spans="1:10" x14ac:dyDescent="0.25">
      <c r="A23" s="20" t="s">
        <v>32</v>
      </c>
      <c r="B23" s="21" t="s">
        <v>33</v>
      </c>
      <c r="C23" s="15">
        <v>992.7</v>
      </c>
      <c r="D23" s="16">
        <v>3423.4074599999999</v>
      </c>
      <c r="E23" s="22">
        <f>D23-C23</f>
        <v>2430.7074599999996</v>
      </c>
      <c r="F23" s="16">
        <v>3416.8842500000001</v>
      </c>
      <c r="G23" s="22">
        <f>F23-C23</f>
        <v>2424.1842500000002</v>
      </c>
      <c r="H23" s="23">
        <f t="shared" si="10"/>
        <v>-6.5232099999998354</v>
      </c>
      <c r="I23" s="22">
        <f t="shared" si="9"/>
        <v>344.20109297874484</v>
      </c>
      <c r="J23" s="23">
        <f t="shared" si="4"/>
        <v>99.809452714109597</v>
      </c>
    </row>
    <row r="24" spans="1:10" x14ac:dyDescent="0.25">
      <c r="A24" s="20" t="s">
        <v>34</v>
      </c>
      <c r="B24" s="21" t="s">
        <v>35</v>
      </c>
      <c r="C24" s="15">
        <v>16168.4</v>
      </c>
      <c r="D24" s="16">
        <v>16754.611119999998</v>
      </c>
      <c r="E24" s="22">
        <f>D24-C24</f>
        <v>586.21111999999812</v>
      </c>
      <c r="F24" s="16">
        <v>16754.611119999998</v>
      </c>
      <c r="G24" s="22">
        <f>F24-C24</f>
        <v>586.21111999999812</v>
      </c>
      <c r="H24" s="23">
        <f t="shared" si="10"/>
        <v>0</v>
      </c>
      <c r="I24" s="22">
        <f t="shared" si="9"/>
        <v>103.62565943445236</v>
      </c>
      <c r="J24" s="23">
        <f t="shared" si="4"/>
        <v>100</v>
      </c>
    </row>
    <row r="25" spans="1:10" x14ac:dyDescent="0.25">
      <c r="A25" s="20" t="s">
        <v>36</v>
      </c>
      <c r="B25" s="21" t="s">
        <v>37</v>
      </c>
      <c r="C25" s="15">
        <v>24803</v>
      </c>
      <c r="D25" s="16">
        <v>42207.302499999998</v>
      </c>
      <c r="E25" s="22">
        <f>D25-C25</f>
        <v>17404.302499999998</v>
      </c>
      <c r="F25" s="16">
        <v>41980.607499999998</v>
      </c>
      <c r="G25" s="22">
        <f>F25-C25</f>
        <v>17177.607499999998</v>
      </c>
      <c r="H25" s="23">
        <f t="shared" si="10"/>
        <v>-226.69499999999971</v>
      </c>
      <c r="I25" s="22">
        <f t="shared" si="9"/>
        <v>169.25616860863605</v>
      </c>
      <c r="J25" s="23">
        <f t="shared" si="4"/>
        <v>99.462900999181358</v>
      </c>
    </row>
    <row r="26" spans="1:10" x14ac:dyDescent="0.25">
      <c r="A26" s="20" t="s">
        <v>77</v>
      </c>
      <c r="B26" s="13" t="s">
        <v>74</v>
      </c>
      <c r="C26" s="15">
        <v>9300</v>
      </c>
      <c r="D26" s="16"/>
      <c r="E26" s="22">
        <f>D26-C26</f>
        <v>-9300</v>
      </c>
      <c r="F26" s="16"/>
      <c r="G26" s="22">
        <f>F26-C26</f>
        <v>-9300</v>
      </c>
      <c r="H26" s="23">
        <f t="shared" si="10"/>
        <v>0</v>
      </c>
      <c r="I26" s="22">
        <v>0</v>
      </c>
      <c r="J26" s="23" t="e">
        <f t="shared" si="4"/>
        <v>#DIV/0!</v>
      </c>
    </row>
    <row r="27" spans="1:10" x14ac:dyDescent="0.25">
      <c r="A27" s="8" t="s">
        <v>93</v>
      </c>
      <c r="B27" s="13" t="s">
        <v>96</v>
      </c>
      <c r="C27" s="15"/>
      <c r="D27" s="16">
        <v>5942.9684000000007</v>
      </c>
      <c r="E27" s="22">
        <f>E28</f>
        <v>0</v>
      </c>
      <c r="F27" s="16">
        <v>5942.9684000000007</v>
      </c>
      <c r="G27" s="22"/>
      <c r="H27" s="23"/>
      <c r="I27" s="22"/>
      <c r="J27" s="23"/>
    </row>
    <row r="28" spans="1:10" x14ac:dyDescent="0.25">
      <c r="A28" s="20" t="s">
        <v>94</v>
      </c>
      <c r="B28" s="13" t="s">
        <v>97</v>
      </c>
      <c r="C28" s="15"/>
      <c r="D28" s="16">
        <v>5942.9684000000007</v>
      </c>
      <c r="E28" s="22"/>
      <c r="F28" s="16">
        <v>5942.9684000000007</v>
      </c>
      <c r="G28" s="22"/>
      <c r="H28" s="23"/>
      <c r="I28" s="22"/>
      <c r="J28" s="23"/>
    </row>
    <row r="29" spans="1:10" x14ac:dyDescent="0.25">
      <c r="A29" s="8" t="s">
        <v>38</v>
      </c>
      <c r="B29" s="14" t="s">
        <v>39</v>
      </c>
      <c r="C29" s="15">
        <v>263657.90000000002</v>
      </c>
      <c r="D29" s="16">
        <v>291503.12352999998</v>
      </c>
      <c r="E29" s="17">
        <f t="shared" ref="E29" si="12">-E30+E31+E33+E34+E32</f>
        <v>29315.637309999998</v>
      </c>
      <c r="F29" s="16">
        <v>290851.88604000001</v>
      </c>
      <c r="G29" s="17">
        <f t="shared" ref="G29" si="13">-G30+G31+G33+G34</f>
        <v>28664.399820000006</v>
      </c>
      <c r="H29" s="18">
        <f t="shared" si="10"/>
        <v>-651.23748999997042</v>
      </c>
      <c r="I29" s="19">
        <f>F29/C29*100</f>
        <v>110.31411766535346</v>
      </c>
      <c r="J29" s="18">
        <f t="shared" si="4"/>
        <v>99.776593306406554</v>
      </c>
    </row>
    <row r="30" spans="1:10" x14ac:dyDescent="0.25">
      <c r="A30" s="20" t="s">
        <v>40</v>
      </c>
      <c r="B30" s="21" t="s">
        <v>41</v>
      </c>
      <c r="C30" s="15">
        <v>61570.8</v>
      </c>
      <c r="D30" s="16">
        <v>61274.691479999994</v>
      </c>
      <c r="E30" s="22">
        <f>D30-C30</f>
        <v>-296.10852000000887</v>
      </c>
      <c r="F30" s="16">
        <v>61274.691479999994</v>
      </c>
      <c r="G30" s="22">
        <f>F30-C30</f>
        <v>-296.10852000000887</v>
      </c>
      <c r="H30" s="23">
        <f t="shared" si="10"/>
        <v>0</v>
      </c>
      <c r="I30" s="22">
        <f>F30/C30*100</f>
        <v>99.519076380362108</v>
      </c>
      <c r="J30" s="23">
        <f t="shared" si="4"/>
        <v>100</v>
      </c>
    </row>
    <row r="31" spans="1:10" x14ac:dyDescent="0.25">
      <c r="A31" s="20" t="s">
        <v>42</v>
      </c>
      <c r="B31" s="21" t="s">
        <v>43</v>
      </c>
      <c r="C31" s="15">
        <v>153004.70000000001</v>
      </c>
      <c r="D31" s="16">
        <v>180188.53748</v>
      </c>
      <c r="E31" s="22">
        <f>D31-C31</f>
        <v>27183.837479999987</v>
      </c>
      <c r="F31" s="16">
        <v>179674.39999000001</v>
      </c>
      <c r="G31" s="22">
        <f>F31-C31</f>
        <v>26669.699989999994</v>
      </c>
      <c r="H31" s="23">
        <f t="shared" si="10"/>
        <v>-514.1374899999937</v>
      </c>
      <c r="I31" s="22">
        <f>F31/C31*100</f>
        <v>117.43064101298847</v>
      </c>
      <c r="J31" s="23">
        <f t="shared" si="4"/>
        <v>99.714666927657888</v>
      </c>
    </row>
    <row r="32" spans="1:10" x14ac:dyDescent="0.25">
      <c r="A32" s="20" t="s">
        <v>86</v>
      </c>
      <c r="B32" s="21" t="s">
        <v>87</v>
      </c>
      <c r="C32" s="15">
        <v>25668.9</v>
      </c>
      <c r="D32" s="16">
        <v>24790.703260000002</v>
      </c>
      <c r="E32" s="22"/>
      <c r="F32" s="16">
        <v>24790.703260000002</v>
      </c>
      <c r="G32" s="22"/>
      <c r="H32" s="23">
        <f t="shared" si="10"/>
        <v>0</v>
      </c>
      <c r="I32" s="22"/>
      <c r="J32" s="23">
        <f t="shared" si="4"/>
        <v>100</v>
      </c>
    </row>
    <row r="33" spans="1:10" x14ac:dyDescent="0.25">
      <c r="A33" s="20" t="s">
        <v>90</v>
      </c>
      <c r="B33" s="21" t="s">
        <v>44</v>
      </c>
      <c r="C33" s="15">
        <v>7413.5</v>
      </c>
      <c r="D33" s="16">
        <v>4767.9468899999993</v>
      </c>
      <c r="E33" s="22">
        <f>D33-C33</f>
        <v>-2645.5531100000007</v>
      </c>
      <c r="F33" s="16">
        <v>4630.8468899999998</v>
      </c>
      <c r="G33" s="22">
        <f>F33-C33</f>
        <v>-2782.6531100000002</v>
      </c>
      <c r="H33" s="23">
        <f t="shared" si="10"/>
        <v>-137.09999999999945</v>
      </c>
      <c r="I33" s="22">
        <f t="shared" ref="I33:I48" si="14">F33/C33*100</f>
        <v>62.465055506845616</v>
      </c>
      <c r="J33" s="23">
        <f t="shared" si="4"/>
        <v>97.124548507712106</v>
      </c>
    </row>
    <row r="34" spans="1:10" x14ac:dyDescent="0.25">
      <c r="A34" s="20" t="s">
        <v>45</v>
      </c>
      <c r="B34" s="21" t="s">
        <v>46</v>
      </c>
      <c r="C34" s="15">
        <v>16000</v>
      </c>
      <c r="D34" s="16">
        <v>20481.244420000003</v>
      </c>
      <c r="E34" s="22">
        <f>D34-C34</f>
        <v>4481.2444200000027</v>
      </c>
      <c r="F34" s="16">
        <v>20481.244420000003</v>
      </c>
      <c r="G34" s="22">
        <f>F34-C34</f>
        <v>4481.2444200000027</v>
      </c>
      <c r="H34" s="23">
        <f t="shared" si="10"/>
        <v>0</v>
      </c>
      <c r="I34" s="22">
        <f t="shared" si="14"/>
        <v>128.00777762500002</v>
      </c>
      <c r="J34" s="23">
        <f t="shared" si="4"/>
        <v>100</v>
      </c>
    </row>
    <row r="35" spans="1:10" x14ac:dyDescent="0.25">
      <c r="A35" s="8" t="s">
        <v>47</v>
      </c>
      <c r="B35" s="14" t="s">
        <v>48</v>
      </c>
      <c r="C35" s="15">
        <v>45437.5</v>
      </c>
      <c r="D35" s="16">
        <v>75248.325159999993</v>
      </c>
      <c r="E35" s="17">
        <f>E36+E37</f>
        <v>29810.825159999993</v>
      </c>
      <c r="F35" s="16">
        <v>75248.325159999993</v>
      </c>
      <c r="G35" s="17">
        <f>G36+G37</f>
        <v>29810.825159999993</v>
      </c>
      <c r="H35" s="18">
        <f t="shared" si="10"/>
        <v>0</v>
      </c>
      <c r="I35" s="19">
        <f t="shared" si="14"/>
        <v>165.60841850894084</v>
      </c>
      <c r="J35" s="18">
        <f t="shared" si="4"/>
        <v>100</v>
      </c>
    </row>
    <row r="36" spans="1:10" x14ac:dyDescent="0.25">
      <c r="A36" s="20" t="s">
        <v>49</v>
      </c>
      <c r="B36" s="21" t="s">
        <v>50</v>
      </c>
      <c r="C36" s="15">
        <v>42713.5</v>
      </c>
      <c r="D36" s="16">
        <v>66038.495159999991</v>
      </c>
      <c r="E36" s="22">
        <f>D36-C36</f>
        <v>23324.995159999991</v>
      </c>
      <c r="F36" s="16">
        <v>66038.495159999991</v>
      </c>
      <c r="G36" s="22">
        <f>F36-C36</f>
        <v>23324.995159999991</v>
      </c>
      <c r="H36" s="23">
        <f t="shared" si="10"/>
        <v>0</v>
      </c>
      <c r="I36" s="22">
        <f t="shared" si="14"/>
        <v>154.60801657555572</v>
      </c>
      <c r="J36" s="23">
        <f t="shared" si="4"/>
        <v>100</v>
      </c>
    </row>
    <row r="37" spans="1:10" x14ac:dyDescent="0.25">
      <c r="A37" s="20" t="s">
        <v>51</v>
      </c>
      <c r="B37" s="21" t="s">
        <v>52</v>
      </c>
      <c r="C37" s="15">
        <v>2724</v>
      </c>
      <c r="D37" s="16">
        <v>9209.83</v>
      </c>
      <c r="E37" s="22">
        <f>D37-C37</f>
        <v>6485.83</v>
      </c>
      <c r="F37" s="16">
        <v>9209.83</v>
      </c>
      <c r="G37" s="22">
        <f>F37-C37</f>
        <v>6485.83</v>
      </c>
      <c r="H37" s="23">
        <f t="shared" si="10"/>
        <v>0</v>
      </c>
      <c r="I37" s="22">
        <f t="shared" si="14"/>
        <v>338.09948604992661</v>
      </c>
      <c r="J37" s="23">
        <f t="shared" si="4"/>
        <v>100</v>
      </c>
    </row>
    <row r="38" spans="1:10" x14ac:dyDescent="0.25">
      <c r="A38" s="8" t="s">
        <v>53</v>
      </c>
      <c r="B38" s="14" t="s">
        <v>54</v>
      </c>
      <c r="C38" s="15">
        <v>29866.6</v>
      </c>
      <c r="D38" s="16">
        <v>36213.825189999996</v>
      </c>
      <c r="E38" s="17">
        <f t="shared" ref="E38:G38" si="15">E39+E40+E41</f>
        <v>6347.2251900000037</v>
      </c>
      <c r="F38" s="16">
        <v>33406.233999999997</v>
      </c>
      <c r="G38" s="17">
        <f t="shared" si="15"/>
        <v>3539.6340000000009</v>
      </c>
      <c r="H38" s="18">
        <f t="shared" si="10"/>
        <v>-2807.5911899999992</v>
      </c>
      <c r="I38" s="19">
        <f t="shared" si="14"/>
        <v>111.85147957919548</v>
      </c>
      <c r="J38" s="18">
        <f t="shared" si="4"/>
        <v>92.24718412023681</v>
      </c>
    </row>
    <row r="39" spans="1:10" x14ac:dyDescent="0.25">
      <c r="A39" s="20" t="s">
        <v>55</v>
      </c>
      <c r="B39" s="21" t="s">
        <v>56</v>
      </c>
      <c r="C39" s="15">
        <v>1200</v>
      </c>
      <c r="D39" s="16">
        <v>861.17674999999997</v>
      </c>
      <c r="E39" s="22">
        <f>D39-C39</f>
        <v>-338.82325000000003</v>
      </c>
      <c r="F39" s="16">
        <v>861.17674999999997</v>
      </c>
      <c r="G39" s="22">
        <f>F39-C39</f>
        <v>-338.82325000000003</v>
      </c>
      <c r="H39" s="23">
        <f t="shared" si="10"/>
        <v>0</v>
      </c>
      <c r="I39" s="22">
        <f t="shared" si="14"/>
        <v>71.764729166666669</v>
      </c>
      <c r="J39" s="23">
        <f t="shared" si="4"/>
        <v>100</v>
      </c>
    </row>
    <row r="40" spans="1:10" x14ac:dyDescent="0.25">
      <c r="A40" s="20" t="s">
        <v>57</v>
      </c>
      <c r="B40" s="21" t="s">
        <v>58</v>
      </c>
      <c r="C40" s="15">
        <v>3402</v>
      </c>
      <c r="D40" s="16">
        <v>11376.9</v>
      </c>
      <c r="E40" s="22">
        <f>D40-C40</f>
        <v>7974.9</v>
      </c>
      <c r="F40" s="16">
        <v>11376.9</v>
      </c>
      <c r="G40" s="22">
        <f>F40-C40</f>
        <v>7974.9</v>
      </c>
      <c r="H40" s="23">
        <f t="shared" si="10"/>
        <v>0</v>
      </c>
      <c r="I40" s="22">
        <f t="shared" si="14"/>
        <v>334.41798941798942</v>
      </c>
      <c r="J40" s="23">
        <f t="shared" si="4"/>
        <v>100</v>
      </c>
    </row>
    <row r="41" spans="1:10" x14ac:dyDescent="0.25">
      <c r="A41" s="20" t="s">
        <v>59</v>
      </c>
      <c r="B41" s="21" t="s">
        <v>60</v>
      </c>
      <c r="C41" s="15">
        <v>25264.6</v>
      </c>
      <c r="D41" s="16">
        <v>23975.748440000003</v>
      </c>
      <c r="E41" s="22">
        <f>D41-C41</f>
        <v>-1288.8515599999955</v>
      </c>
      <c r="F41" s="16">
        <v>21168.15725</v>
      </c>
      <c r="G41" s="22">
        <f>F41-C41</f>
        <v>-4096.4427499999983</v>
      </c>
      <c r="H41" s="23">
        <f t="shared" si="10"/>
        <v>-2807.5911900000028</v>
      </c>
      <c r="I41" s="22">
        <f t="shared" si="14"/>
        <v>83.785839672902</v>
      </c>
      <c r="J41" s="23">
        <f t="shared" si="4"/>
        <v>88.289870503829817</v>
      </c>
    </row>
    <row r="42" spans="1:10" x14ac:dyDescent="0.25">
      <c r="A42" s="8" t="s">
        <v>61</v>
      </c>
      <c r="B42" s="14" t="s">
        <v>62</v>
      </c>
      <c r="C42" s="15">
        <v>1065.0999999999999</v>
      </c>
      <c r="D42" s="16">
        <v>699.26417000000004</v>
      </c>
      <c r="E42" s="17">
        <f t="shared" ref="E42:G42" si="16">E43</f>
        <v>-382.83583000000004</v>
      </c>
      <c r="F42" s="16">
        <v>699.26417000000004</v>
      </c>
      <c r="G42" s="17">
        <f t="shared" si="16"/>
        <v>-382.83583000000004</v>
      </c>
      <c r="H42" s="18">
        <f t="shared" si="10"/>
        <v>0</v>
      </c>
      <c r="I42" s="19">
        <f t="shared" si="14"/>
        <v>65.652442963102061</v>
      </c>
      <c r="J42" s="18">
        <f t="shared" si="4"/>
        <v>100</v>
      </c>
    </row>
    <row r="43" spans="1:10" x14ac:dyDescent="0.25">
      <c r="A43" s="20" t="s">
        <v>63</v>
      </c>
      <c r="B43" s="21" t="s">
        <v>64</v>
      </c>
      <c r="C43" s="15">
        <v>750</v>
      </c>
      <c r="D43" s="16">
        <v>367.16416999999996</v>
      </c>
      <c r="E43" s="22">
        <f>D43-C43</f>
        <v>-382.83583000000004</v>
      </c>
      <c r="F43" s="16">
        <v>367.16416999999996</v>
      </c>
      <c r="G43" s="22">
        <f>F43-C43</f>
        <v>-382.83583000000004</v>
      </c>
      <c r="H43" s="23">
        <f t="shared" si="10"/>
        <v>0</v>
      </c>
      <c r="I43" s="22">
        <f t="shared" si="14"/>
        <v>48.955222666666657</v>
      </c>
      <c r="J43" s="23">
        <f t="shared" si="4"/>
        <v>100</v>
      </c>
    </row>
    <row r="44" spans="1:10" x14ac:dyDescent="0.25">
      <c r="A44" s="20" t="s">
        <v>91</v>
      </c>
      <c r="B44" s="21" t="s">
        <v>92</v>
      </c>
      <c r="C44" s="15">
        <v>315.10000000000002</v>
      </c>
      <c r="D44" s="16">
        <v>332.1</v>
      </c>
      <c r="E44" s="22"/>
      <c r="F44" s="16">
        <v>332.1</v>
      </c>
      <c r="G44" s="22"/>
      <c r="H44" s="23"/>
      <c r="I44" s="22"/>
      <c r="J44" s="23"/>
    </row>
    <row r="45" spans="1:10" x14ac:dyDescent="0.25">
      <c r="A45" s="8" t="s">
        <v>65</v>
      </c>
      <c r="B45" s="14" t="s">
        <v>66</v>
      </c>
      <c r="C45" s="15">
        <v>400</v>
      </c>
      <c r="D45" s="16">
        <v>400</v>
      </c>
      <c r="E45" s="17">
        <f t="shared" ref="E45:G45" si="17">E46</f>
        <v>0</v>
      </c>
      <c r="F45" s="16">
        <v>400</v>
      </c>
      <c r="G45" s="17">
        <f t="shared" si="17"/>
        <v>0</v>
      </c>
      <c r="H45" s="18">
        <f t="shared" si="10"/>
        <v>0</v>
      </c>
      <c r="I45" s="19">
        <f t="shared" si="14"/>
        <v>100</v>
      </c>
      <c r="J45" s="18">
        <f t="shared" si="4"/>
        <v>100</v>
      </c>
    </row>
    <row r="46" spans="1:10" x14ac:dyDescent="0.25">
      <c r="A46" s="20" t="s">
        <v>67</v>
      </c>
      <c r="B46" s="21" t="s">
        <v>68</v>
      </c>
      <c r="C46" s="15">
        <v>400</v>
      </c>
      <c r="D46" s="16">
        <v>400</v>
      </c>
      <c r="E46" s="22">
        <f>D46-C46</f>
        <v>0</v>
      </c>
      <c r="F46" s="16">
        <v>400</v>
      </c>
      <c r="G46" s="22">
        <f>F46-C46</f>
        <v>0</v>
      </c>
      <c r="H46" s="23">
        <f t="shared" si="10"/>
        <v>0</v>
      </c>
      <c r="I46" s="22">
        <f t="shared" si="14"/>
        <v>100</v>
      </c>
      <c r="J46" s="23">
        <f t="shared" si="4"/>
        <v>100</v>
      </c>
    </row>
    <row r="47" spans="1:10" ht="42.75" x14ac:dyDescent="0.25">
      <c r="A47" s="8" t="s">
        <v>69</v>
      </c>
      <c r="B47" s="14" t="s">
        <v>70</v>
      </c>
      <c r="C47" s="15">
        <v>29851</v>
      </c>
      <c r="D47" s="24">
        <v>30204.506140000001</v>
      </c>
      <c r="E47" s="17">
        <f>E48+E49</f>
        <v>-1491.8938600000001</v>
      </c>
      <c r="F47" s="24">
        <v>30117.059000000001</v>
      </c>
      <c r="G47" s="17">
        <f>G48+G49</f>
        <v>-1579.3410000000003</v>
      </c>
      <c r="H47" s="17">
        <f>H48</f>
        <v>-87.447140000000218</v>
      </c>
      <c r="I47" s="19">
        <f t="shared" si="14"/>
        <v>100.89129007403437</v>
      </c>
      <c r="J47" s="18">
        <f t="shared" si="4"/>
        <v>99.710483132567447</v>
      </c>
    </row>
    <row r="48" spans="1:10" ht="30" x14ac:dyDescent="0.25">
      <c r="A48" s="20" t="s">
        <v>71</v>
      </c>
      <c r="B48" s="21" t="s">
        <v>72</v>
      </c>
      <c r="C48" s="15">
        <v>29851</v>
      </c>
      <c r="D48" s="24">
        <v>28359.10614</v>
      </c>
      <c r="E48" s="22">
        <f>D48-C48</f>
        <v>-1491.8938600000001</v>
      </c>
      <c r="F48" s="24">
        <v>28271.659</v>
      </c>
      <c r="G48" s="22">
        <f>F48-C48</f>
        <v>-1579.3410000000003</v>
      </c>
      <c r="H48" s="23">
        <f>F48-D48</f>
        <v>-87.447140000000218</v>
      </c>
      <c r="I48" s="22">
        <f t="shared" si="14"/>
        <v>94.709252621352718</v>
      </c>
      <c r="J48" s="23">
        <f t="shared" si="4"/>
        <v>99.691643525122757</v>
      </c>
    </row>
    <row r="49" spans="1:10" x14ac:dyDescent="0.25">
      <c r="A49" s="25" t="s">
        <v>95</v>
      </c>
      <c r="B49" s="7" t="s">
        <v>75</v>
      </c>
      <c r="C49" s="13"/>
      <c r="D49" s="13">
        <v>1845.4</v>
      </c>
      <c r="E49" s="13"/>
      <c r="F49" s="13">
        <v>1845.4</v>
      </c>
      <c r="G49" s="13"/>
      <c r="H49" s="13"/>
      <c r="I49" s="13"/>
      <c r="J49" s="13"/>
    </row>
  </sheetData>
  <mergeCells count="1">
    <mergeCell ref="A2:J2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opLeftCell="A26" workbookViewId="0">
      <selection activeCell="A26" sqref="A1:XFD1048576"/>
    </sheetView>
  </sheetViews>
  <sheetFormatPr defaultRowHeight="15" x14ac:dyDescent="0.25"/>
  <cols>
    <col min="1" max="1" width="22.85546875" style="2" customWidth="1"/>
    <col min="2" max="2" width="50.5703125" customWidth="1"/>
    <col min="4" max="4" width="18.7109375" customWidth="1"/>
    <col min="5" max="5" width="12.5703125" customWidth="1"/>
    <col min="6" max="6" width="11.28515625" customWidth="1"/>
  </cols>
  <sheetData>
    <row r="2" spans="1:6" x14ac:dyDescent="0.25">
      <c r="A2"/>
    </row>
    <row r="3" spans="1:6" x14ac:dyDescent="0.25">
      <c r="D3" s="1"/>
      <c r="E3" s="1"/>
      <c r="F3" s="1"/>
    </row>
    <row r="4" spans="1:6" x14ac:dyDescent="0.25">
      <c r="A4" s="3"/>
      <c r="D4" s="1"/>
      <c r="E4" s="1"/>
      <c r="F4" s="1"/>
    </row>
    <row r="5" spans="1:6" x14ac:dyDescent="0.25">
      <c r="A5" s="4"/>
      <c r="D5" s="1"/>
      <c r="E5" s="1"/>
    </row>
    <row r="6" spans="1:6" x14ac:dyDescent="0.25">
      <c r="A6" s="5"/>
      <c r="D6" s="1"/>
      <c r="E6" s="1"/>
    </row>
    <row r="7" spans="1:6" x14ac:dyDescent="0.25">
      <c r="A7" s="6"/>
      <c r="D7" s="1"/>
      <c r="E7" s="1"/>
    </row>
    <row r="8" spans="1:6" x14ac:dyDescent="0.25">
      <c r="A8" s="6"/>
      <c r="D8" s="1"/>
      <c r="E8" s="1"/>
    </row>
    <row r="9" spans="1:6" x14ac:dyDescent="0.25">
      <c r="A9" s="6"/>
      <c r="D9" s="1"/>
      <c r="E9" s="1"/>
    </row>
    <row r="10" spans="1:6" x14ac:dyDescent="0.25">
      <c r="A10" s="6"/>
      <c r="D10" s="1"/>
      <c r="E10" s="1"/>
    </row>
    <row r="11" spans="1:6" x14ac:dyDescent="0.25">
      <c r="D11" s="1"/>
      <c r="E11" s="1"/>
    </row>
    <row r="12" spans="1:6" x14ac:dyDescent="0.25">
      <c r="A12" s="6"/>
      <c r="D12" s="1"/>
      <c r="E12" s="1"/>
    </row>
    <row r="13" spans="1:6" x14ac:dyDescent="0.25">
      <c r="A13" s="5"/>
      <c r="D13" s="1"/>
      <c r="E13" s="1"/>
    </row>
    <row r="14" spans="1:6" x14ac:dyDescent="0.25">
      <c r="A14" s="6"/>
      <c r="D14" s="1"/>
      <c r="E14" s="1"/>
    </row>
    <row r="15" spans="1:6" x14ac:dyDescent="0.25">
      <c r="A15" s="5"/>
      <c r="D15" s="1"/>
      <c r="E15" s="1"/>
    </row>
    <row r="16" spans="1:6" x14ac:dyDescent="0.25">
      <c r="A16" s="6"/>
      <c r="D16" s="1"/>
      <c r="E16" s="1"/>
    </row>
    <row r="17" spans="1:5" x14ac:dyDescent="0.25">
      <c r="D17" s="1"/>
      <c r="E17" s="1"/>
    </row>
    <row r="18" spans="1:5" x14ac:dyDescent="0.25">
      <c r="A18" s="5"/>
      <c r="D18" s="1"/>
      <c r="E18" s="1"/>
    </row>
    <row r="19" spans="1:5" x14ac:dyDescent="0.25">
      <c r="A19" s="6"/>
      <c r="D19" s="1"/>
      <c r="E19" s="1"/>
    </row>
    <row r="20" spans="1:5" x14ac:dyDescent="0.25">
      <c r="A20" s="6"/>
      <c r="D20" s="1"/>
      <c r="E20" s="1"/>
    </row>
    <row r="21" spans="1:5" x14ac:dyDescent="0.25">
      <c r="A21" s="6"/>
      <c r="D21" s="1"/>
      <c r="E21" s="1"/>
    </row>
    <row r="22" spans="1:5" x14ac:dyDescent="0.25">
      <c r="A22" s="5"/>
      <c r="D22" s="1"/>
      <c r="E22" s="1"/>
    </row>
    <row r="23" spans="1:5" x14ac:dyDescent="0.25">
      <c r="A23" s="6"/>
      <c r="D23" s="1"/>
      <c r="E23" s="1"/>
    </row>
    <row r="24" spans="1:5" x14ac:dyDescent="0.25">
      <c r="A24" s="6"/>
      <c r="D24" s="1"/>
      <c r="E24" s="1"/>
    </row>
    <row r="25" spans="1:5" x14ac:dyDescent="0.25">
      <c r="A25" s="6"/>
      <c r="D25" s="1"/>
      <c r="E25" s="1"/>
    </row>
    <row r="26" spans="1:5" x14ac:dyDescent="0.25">
      <c r="D26" s="1"/>
      <c r="E26" s="1"/>
    </row>
    <row r="27" spans="1:5" x14ac:dyDescent="0.25">
      <c r="A27" s="5"/>
      <c r="D27" s="1"/>
      <c r="E27" s="1"/>
    </row>
    <row r="28" spans="1:5" x14ac:dyDescent="0.25">
      <c r="A28" s="6"/>
      <c r="D28" s="1"/>
      <c r="E28" s="1"/>
    </row>
    <row r="29" spans="1:5" x14ac:dyDescent="0.25">
      <c r="A29" s="6"/>
      <c r="D29" s="1"/>
      <c r="E29" s="1"/>
    </row>
    <row r="30" spans="1:5" x14ac:dyDescent="0.25">
      <c r="A30" s="6"/>
      <c r="D30" s="1"/>
      <c r="E30" s="1"/>
    </row>
    <row r="31" spans="1:5" x14ac:dyDescent="0.25">
      <c r="A31" s="6"/>
      <c r="D31" s="1"/>
      <c r="E31" s="1"/>
    </row>
    <row r="32" spans="1:5" x14ac:dyDescent="0.25">
      <c r="A32" s="6"/>
      <c r="D32" s="1"/>
      <c r="E32" s="1"/>
    </row>
    <row r="33" spans="1:5" x14ac:dyDescent="0.25">
      <c r="A33" s="5"/>
      <c r="D33" s="1"/>
      <c r="E33" s="1"/>
    </row>
    <row r="34" spans="1:5" x14ac:dyDescent="0.25">
      <c r="A34" s="6"/>
      <c r="D34" s="1"/>
      <c r="E34" s="1"/>
    </row>
    <row r="35" spans="1:5" x14ac:dyDescent="0.25">
      <c r="A35" s="6"/>
      <c r="D35" s="1"/>
      <c r="E35" s="1"/>
    </row>
    <row r="36" spans="1:5" x14ac:dyDescent="0.25">
      <c r="A36" s="5"/>
      <c r="D36" s="1"/>
      <c r="E36" s="1"/>
    </row>
    <row r="37" spans="1:5" x14ac:dyDescent="0.25">
      <c r="A37" s="6"/>
      <c r="D37" s="1"/>
      <c r="E37" s="1"/>
    </row>
    <row r="38" spans="1:5" x14ac:dyDescent="0.25">
      <c r="A38" s="6"/>
      <c r="D38" s="1"/>
      <c r="E38" s="1"/>
    </row>
    <row r="39" spans="1:5" x14ac:dyDescent="0.25">
      <c r="A39" s="6"/>
      <c r="D39" s="1"/>
      <c r="E39" s="1"/>
    </row>
    <row r="40" spans="1:5" x14ac:dyDescent="0.25">
      <c r="A40" s="5"/>
      <c r="D40" s="1"/>
      <c r="E40" s="1"/>
    </row>
    <row r="41" spans="1:5" x14ac:dyDescent="0.25">
      <c r="A41" s="6"/>
      <c r="D41" s="1"/>
      <c r="E41" s="1"/>
    </row>
    <row r="42" spans="1:5" x14ac:dyDescent="0.25">
      <c r="A42" s="5"/>
      <c r="D42" s="1"/>
      <c r="E42" s="1"/>
    </row>
    <row r="43" spans="1:5" x14ac:dyDescent="0.25">
      <c r="A43" s="6"/>
      <c r="D43" s="1"/>
      <c r="E43" s="1"/>
    </row>
    <row r="44" spans="1:5" x14ac:dyDescent="0.25">
      <c r="A44" s="5"/>
    </row>
    <row r="45" spans="1:5" x14ac:dyDescent="0.25">
      <c r="A45" s="6"/>
    </row>
    <row r="46" spans="1:5" x14ac:dyDescent="0.25">
      <c r="A4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2018-06-21T04:01:44Z</cp:lastPrinted>
  <dcterms:created xsi:type="dcterms:W3CDTF">2017-06-23T09:16:15Z</dcterms:created>
  <dcterms:modified xsi:type="dcterms:W3CDTF">2021-07-29T04:42:42Z</dcterms:modified>
</cp:coreProperties>
</file>