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0" yWindow="0" windowWidth="14385" windowHeight="1231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E5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G28" i="1"/>
  <c r="H28" i="1"/>
  <c r="J28" i="1"/>
  <c r="G27" i="1"/>
  <c r="H27" i="1"/>
  <c r="J27" i="1"/>
  <c r="E7" i="1"/>
  <c r="E6" i="1" l="1"/>
  <c r="H32" i="1"/>
  <c r="J32" i="1"/>
  <c r="G49" i="1" l="1"/>
  <c r="I5" i="1" l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G11" i="1"/>
  <c r="H11" i="1"/>
  <c r="J11" i="1"/>
  <c r="G12" i="1"/>
  <c r="H12" i="1"/>
  <c r="I12" i="1"/>
  <c r="J12" i="1"/>
  <c r="I13" i="1"/>
  <c r="J13" i="1"/>
  <c r="G14" i="1"/>
  <c r="G13" i="1" s="1"/>
  <c r="H14" i="1"/>
  <c r="H13" i="1" s="1"/>
  <c r="I14" i="1"/>
  <c r="J14" i="1"/>
  <c r="H15" i="1"/>
  <c r="I15" i="1"/>
  <c r="J15" i="1"/>
  <c r="G16" i="1"/>
  <c r="H16" i="1"/>
  <c r="I16" i="1"/>
  <c r="J16" i="1"/>
  <c r="G17" i="1"/>
  <c r="H17" i="1"/>
  <c r="J17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J26" i="1"/>
  <c r="H29" i="1"/>
  <c r="I29" i="1"/>
  <c r="J29" i="1"/>
  <c r="G30" i="1"/>
  <c r="H30" i="1"/>
  <c r="I30" i="1"/>
  <c r="J30" i="1"/>
  <c r="G31" i="1"/>
  <c r="H31" i="1"/>
  <c r="I31" i="1"/>
  <c r="J31" i="1"/>
  <c r="G33" i="1"/>
  <c r="H33" i="1"/>
  <c r="I33" i="1"/>
  <c r="J33" i="1"/>
  <c r="G34" i="1"/>
  <c r="H34" i="1"/>
  <c r="I34" i="1"/>
  <c r="J34" i="1"/>
  <c r="H35" i="1"/>
  <c r="I35" i="1"/>
  <c r="J35" i="1"/>
  <c r="G36" i="1"/>
  <c r="H36" i="1"/>
  <c r="I36" i="1"/>
  <c r="J36" i="1"/>
  <c r="G37" i="1"/>
  <c r="H37" i="1"/>
  <c r="I37" i="1"/>
  <c r="J37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H42" i="1"/>
  <c r="I42" i="1"/>
  <c r="J42" i="1"/>
  <c r="G43" i="1"/>
  <c r="G42" i="1" s="1"/>
  <c r="H43" i="1"/>
  <c r="I43" i="1"/>
  <c r="J43" i="1"/>
  <c r="H44" i="1"/>
  <c r="I44" i="1"/>
  <c r="J44" i="1"/>
  <c r="H45" i="1"/>
  <c r="I45" i="1"/>
  <c r="J45" i="1"/>
  <c r="I46" i="1"/>
  <c r="J46" i="1"/>
  <c r="G47" i="1"/>
  <c r="H47" i="1"/>
  <c r="I47" i="1"/>
  <c r="J47" i="1"/>
  <c r="G48" i="1"/>
  <c r="H48" i="1"/>
  <c r="I48" i="1"/>
  <c r="J48" i="1"/>
  <c r="G46" i="1" l="1"/>
  <c r="H46" i="1"/>
  <c r="G35" i="1"/>
  <c r="G38" i="1"/>
  <c r="G29" i="1"/>
  <c r="G22" i="1"/>
  <c r="G18" i="1"/>
  <c r="J5" i="1"/>
  <c r="H18" i="1"/>
  <c r="H5" i="1"/>
  <c r="G15" i="1"/>
  <c r="J6" i="1"/>
  <c r="G6" i="1"/>
  <c r="I6" i="1"/>
  <c r="H6" i="1"/>
  <c r="G5" i="1" l="1"/>
</calcChain>
</file>

<file path=xl/sharedStrings.xml><?xml version="1.0" encoding="utf-8"?>
<sst xmlns="http://schemas.openxmlformats.org/spreadsheetml/2006/main" count="102" uniqueCount="102">
  <si>
    <t>Классификация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</si>
  <si>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</si>
  <si>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</si>
  <si>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</si>
  <si>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</si>
  <si>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</si>
  <si>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</si>
  <si>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</si>
  <si>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</si>
  <si>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</si>
  <si>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</si>
  <si>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</si>
  <si>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</si>
  <si>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</si>
  <si>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</si>
  <si>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</si>
  <si>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</si>
  <si>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</si>
  <si>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</si>
  <si>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</si>
  <si>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</si>
  <si>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</si>
  <si>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</si>
  <si>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</si>
  <si>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</si>
  <si>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</si>
  <si>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</si>
  <si>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</si>
  <si>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</si>
  <si>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</si>
  <si>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</si>
  <si>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</si>
  <si>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Жилищное хозяйство</t>
  </si>
  <si>
    <t>\0501\\\\\\\\\\\\ \</t>
  </si>
  <si>
    <t>Коммунальное хозяйство</t>
  </si>
  <si>
    <t>\0502\\\\\\\\\\\\ \</t>
  </si>
  <si>
    <t>Благоустройство</t>
  </si>
  <si>
    <t>\0503\\\\\\\\\\\\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</si>
  <si>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</si>
  <si>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</si>
  <si>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</si>
  <si>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</si>
  <si>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</si>
  <si>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</si>
  <si>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</si>
  <si>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</si>
  <si>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</si>
  <si>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</si>
  <si>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</si>
  <si>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</si>
  <si>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</si>
  <si>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</si>
  <si>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</si>
  <si>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</si>
  <si>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</si>
  <si>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</si>
  <si>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</si>
  <si>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</si>
  <si>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</si>
  <si>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</si>
  <si>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</si>
  <si>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</si>
  <si>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</si>
  <si>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</si>
  <si>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</si>
  <si>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</si>
  <si>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</si>
  <si>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</si>
  <si>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</si>
  <si>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</si>
  <si>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</si>
  <si>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</si>
  <si>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</si>
  <si>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</si>
  <si>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</si>
  <si>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</si>
  <si>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\0107\\\\\\\\\\\\ \</t>
  </si>
  <si>
    <t>\0310\\\\\\\\\\\\ \</t>
  </si>
  <si>
    <t>\0505\\\\\\\\\\\\ \</t>
  </si>
  <si>
    <t>\1403\\\\\\\\\\\\ \</t>
  </si>
  <si>
    <t xml:space="preserve"> Обеспечение проведения выборов и референдумов </t>
  </si>
  <si>
    <t>Обеспечение пожарной безопасности</t>
  </si>
  <si>
    <t>Другие вопросы в области ЖКХ</t>
  </si>
  <si>
    <t>Прочие межбюджетные трансферты</t>
  </si>
  <si>
    <t>Отклонение от утвежденного плана</t>
  </si>
  <si>
    <t>Отклонение от уточненного плана</t>
  </si>
  <si>
    <t>% исполнения от утвежденного плана</t>
  </si>
  <si>
    <t>% исполнения от уточненного плана</t>
  </si>
  <si>
    <t>Изменение плана в течении года</t>
  </si>
  <si>
    <t>Наименование</t>
  </si>
  <si>
    <t>ВСЕГО РАСХОДОВ</t>
  </si>
  <si>
    <t>тыс.руб.</t>
  </si>
  <si>
    <t>Дополнительное образование детей</t>
  </si>
  <si>
    <t>\0703\\\\\\\\\\\\ \</t>
  </si>
  <si>
    <t xml:space="preserve">Сведения о фактически произведенных расходах 
по разделам и подразделам классификации расходов бюджетов в сравнении с первоначально утвержденными  значениями 
и с уточненными значениями с учетом внесенных изменений за 2019 год
</t>
  </si>
  <si>
    <t>Утвержденный план на 2019 год (руб)</t>
  </si>
  <si>
    <t>Уточненный план на 2019 год (руб)</t>
  </si>
  <si>
    <t>Кассовое исполнение 2019 год (руб)</t>
  </si>
  <si>
    <t>\0600\\\\\\\\\\\\ \</t>
  </si>
  <si>
    <t>\0605\\\\\\\\\\\\ \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</si>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</sst>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2" xfId="0" quotePrefix="1" applyNumberFormat="1" applyFont="1" applyFill="1" applyBorder="1" applyAlignment="1">
      <alignment horizontal="left" vertical="center" shrinkToFit="1"/>
    </xf>
    <xf numFmtId="43" fontId="2" fillId="0" borderId="1" xfId="1" applyFont="1" applyFill="1" applyBorder="1"/>
    <xf numFmtId="0" fontId="4" fillId="0" borderId="1" xfId="0" applyFont="1" applyFill="1" applyBorder="1" applyAlignment="1">
      <alignment horizontal="left" vertical="top" wrapText="1"/>
    </xf>
    <xf numFmtId="49" fontId="4" fillId="0" borderId="2" xfId="0" quotePrefix="1" applyNumberFormat="1" applyFont="1" applyFill="1" applyBorder="1" applyAlignment="1">
      <alignment horizontal="left" vertical="center" shrinkToFit="1"/>
    </xf>
    <xf numFmtId="43" fontId="4" fillId="0" borderId="1" xfId="1" applyFont="1" applyFill="1" applyBorder="1" applyAlignment="1">
      <alignment horizontal="right" vertical="center" shrinkToFit="1"/>
    </xf>
    <xf numFmtId="43" fontId="4" fillId="0" borderId="1" xfId="1" applyFont="1" applyFill="1" applyBorder="1"/>
    <xf numFmtId="0" fontId="0" fillId="0" borderId="1" xfId="0" applyFill="1" applyBorder="1" applyAlignment="1">
      <alignment horizontal="left" vertical="top" wrapText="1"/>
    </xf>
    <xf numFmtId="49" fontId="0" fillId="0" borderId="2" xfId="0" quotePrefix="1" applyNumberFormat="1" applyFill="1" applyBorder="1" applyAlignment="1">
      <alignment horizontal="left" vertical="center" shrinkToFit="1"/>
    </xf>
    <xf numFmtId="43" fontId="0" fillId="0" borderId="1" xfId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shrinkToFit="1"/>
    </xf>
    <xf numFmtId="43" fontId="4" fillId="2" borderId="1" xfId="1" applyFont="1" applyFill="1" applyBorder="1" applyAlignment="1">
      <alignment horizontal="right" vertical="center" shrinkToFit="1"/>
    </xf>
    <xf numFmtId="43" fontId="0" fillId="2" borderId="1" xfId="1" applyFont="1" applyFill="1" applyBorder="1"/>
    <xf numFmtId="43" fontId="2" fillId="2" borderId="1" xfId="1" applyFont="1" applyFill="1" applyBorder="1"/>
    <xf numFmtId="43" fontId="4" fillId="2" borderId="1" xfId="1" applyFont="1" applyFill="1" applyBorder="1"/>
    <xf numFmtId="164" fontId="0" fillId="0" borderId="1" xfId="1" applyNumberFormat="1" applyFont="1" applyBorder="1"/>
    <xf numFmtId="0" fontId="0" fillId="0" borderId="1" xfId="0" applyBorder="1"/>
    <xf numFmtId="0" fontId="0" fillId="3" borderId="1" xfId="0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3" borderId="3" xfId="0" applyFill="1" applyBorder="1"/>
    <xf numFmtId="164" fontId="0" fillId="0" borderId="3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zoomScaleNormal="100" workbookViewId="0">
      <selection activeCell="E6" sqref="E6"/>
    </sheetView>
  </sheetViews>
  <sheetFormatPr defaultRowHeight="15" x14ac:dyDescent="0.25"/>
  <cols>
    <col min="1" max="1" width="66.5703125" style="2" customWidth="1"/>
    <col min="2" max="2" width="22.85546875" style="2" customWidth="1"/>
    <col min="3" max="3" width="15.28515625" style="2" customWidth="1"/>
    <col min="4" max="5" width="16" style="2" customWidth="1"/>
    <col min="6" max="6" width="17.140625" style="2" customWidth="1"/>
    <col min="7" max="7" width="15.7109375" style="2" customWidth="1"/>
    <col min="8" max="8" width="15.85546875" style="2" customWidth="1"/>
    <col min="9" max="9" width="17.28515625" style="2" customWidth="1"/>
    <col min="10" max="10" width="18.42578125" style="2" customWidth="1"/>
    <col min="11" max="11" width="9.140625" style="2" customWidth="1"/>
    <col min="12" max="16384" width="9.140625" style="2"/>
  </cols>
  <sheetData>
    <row r="2" spans="1:10" ht="78.75" customHeight="1" x14ac:dyDescent="0.3">
      <c r="A2" s="24" t="s">
        <v>94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J3" s="2" t="s">
        <v>91</v>
      </c>
    </row>
    <row r="4" spans="1:10" ht="60" customHeight="1" x14ac:dyDescent="0.25">
      <c r="A4" s="3" t="s">
        <v>89</v>
      </c>
      <c r="B4" s="3" t="s">
        <v>0</v>
      </c>
      <c r="C4" s="14" t="s">
        <v>95</v>
      </c>
      <c r="D4" s="3" t="s">
        <v>96</v>
      </c>
      <c r="E4" s="15" t="s">
        <v>88</v>
      </c>
      <c r="F4" s="3" t="s">
        <v>97</v>
      </c>
      <c r="G4" s="15" t="s">
        <v>84</v>
      </c>
      <c r="H4" s="3" t="s">
        <v>85</v>
      </c>
      <c r="I4" s="15" t="s">
        <v>86</v>
      </c>
      <c r="J4" s="3" t="s">
        <v>87</v>
      </c>
    </row>
    <row r="5" spans="1:10" x14ac:dyDescent="0.25">
      <c r="A5" s="4" t="s">
        <v>90</v>
      </c>
      <c r="B5" s="5" t="s">
        <v>1</v>
      </c>
      <c r="C5" s="23">
        <v>532412.30000000005</v>
      </c>
      <c r="D5" s="21">
        <v>716513.7</v>
      </c>
      <c r="E5" s="16">
        <f>E6+E13+E15+E18+E22+E27+E29+E35+E38+E42+E44+E46</f>
        <v>184101.3</v>
      </c>
      <c r="F5" s="21">
        <v>714423.8</v>
      </c>
      <c r="G5" s="16">
        <f t="shared" ref="E5:G5" si="0">G6+G13+G15+G18+G22+G29+G35+G38+G42+G44+G46</f>
        <v>162325.09999999995</v>
      </c>
      <c r="H5" s="6">
        <f>F5-D5</f>
        <v>-2089.8999999999069</v>
      </c>
      <c r="I5" s="19">
        <f t="shared" ref="I5:I10" si="1">F5/C5*100</f>
        <v>134.18619366983069</v>
      </c>
      <c r="J5" s="6">
        <f>F5/D5*100</f>
        <v>99.708323790598854</v>
      </c>
    </row>
    <row r="6" spans="1:10" x14ac:dyDescent="0.25">
      <c r="A6" s="7" t="s">
        <v>2</v>
      </c>
      <c r="B6" s="8" t="s">
        <v>3</v>
      </c>
      <c r="C6" s="23">
        <v>88891.4</v>
      </c>
      <c r="D6" s="21">
        <v>100068.2</v>
      </c>
      <c r="E6" s="17">
        <f>E7+E8+E9+E10+E11+E12</f>
        <v>11176.799999999997</v>
      </c>
      <c r="F6" s="21">
        <v>99893</v>
      </c>
      <c r="G6" s="17">
        <f>G7+G8+G9+G10+G11+G12</f>
        <v>11001.6</v>
      </c>
      <c r="H6" s="9">
        <f>H7+H8+H9+H10+H11+H12</f>
        <v>-175.19999999999709</v>
      </c>
      <c r="I6" s="20">
        <f t="shared" si="1"/>
        <v>112.37645036527719</v>
      </c>
      <c r="J6" s="10">
        <f>F6/D6*100</f>
        <v>99.824919404965812</v>
      </c>
    </row>
    <row r="7" spans="1:10" ht="30" x14ac:dyDescent="0.25">
      <c r="A7" s="11" t="s">
        <v>4</v>
      </c>
      <c r="B7" s="12" t="s">
        <v>5</v>
      </c>
      <c r="C7" s="23">
        <v>10347</v>
      </c>
      <c r="D7" s="21">
        <v>11089</v>
      </c>
      <c r="E7" s="18">
        <f t="shared" ref="E7:E49" si="2">D7-C7</f>
        <v>742</v>
      </c>
      <c r="F7" s="21">
        <v>11089</v>
      </c>
      <c r="G7" s="18">
        <f t="shared" ref="G7:G12" si="3">F7-C7</f>
        <v>742</v>
      </c>
      <c r="H7" s="13">
        <f t="shared" ref="H7:H12" si="4">F7-D7</f>
        <v>0</v>
      </c>
      <c r="I7" s="18">
        <f t="shared" si="1"/>
        <v>107.17116072291486</v>
      </c>
      <c r="J7" s="13">
        <f>F7/D7*100</f>
        <v>100</v>
      </c>
    </row>
    <row r="8" spans="1:10" ht="45" x14ac:dyDescent="0.25">
      <c r="A8" s="11" t="s">
        <v>6</v>
      </c>
      <c r="B8" s="12" t="s">
        <v>7</v>
      </c>
      <c r="C8" s="23">
        <v>2800</v>
      </c>
      <c r="D8" s="21">
        <v>4033.2</v>
      </c>
      <c r="E8" s="18">
        <f t="shared" si="2"/>
        <v>1233.1999999999998</v>
      </c>
      <c r="F8" s="21">
        <v>4032.7</v>
      </c>
      <c r="G8" s="18">
        <f t="shared" si="3"/>
        <v>1232.6999999999998</v>
      </c>
      <c r="H8" s="13">
        <f t="shared" si="4"/>
        <v>-0.5</v>
      </c>
      <c r="I8" s="18">
        <f t="shared" si="1"/>
        <v>144.02500000000001</v>
      </c>
      <c r="J8" s="13">
        <f>F8/D8*100</f>
        <v>99.987602895963505</v>
      </c>
    </row>
    <row r="9" spans="1:10" ht="45" x14ac:dyDescent="0.25">
      <c r="A9" s="11" t="s">
        <v>8</v>
      </c>
      <c r="B9" s="12" t="s">
        <v>9</v>
      </c>
      <c r="C9" s="23">
        <v>72952</v>
      </c>
      <c r="D9" s="21">
        <v>80421.2</v>
      </c>
      <c r="E9" s="18">
        <f t="shared" si="2"/>
        <v>7469.1999999999971</v>
      </c>
      <c r="F9" s="21">
        <v>80397.5</v>
      </c>
      <c r="G9" s="18">
        <f t="shared" si="3"/>
        <v>7445.5</v>
      </c>
      <c r="H9" s="13">
        <f t="shared" si="4"/>
        <v>-23.69999999999709</v>
      </c>
      <c r="I9" s="18">
        <f t="shared" si="1"/>
        <v>110.20602588003069</v>
      </c>
      <c r="J9" s="13">
        <f>F9/D9*100</f>
        <v>99.970530158714382</v>
      </c>
    </row>
    <row r="10" spans="1:10" x14ac:dyDescent="0.25">
      <c r="A10" s="11" t="s">
        <v>10</v>
      </c>
      <c r="B10" s="12" t="s">
        <v>11</v>
      </c>
      <c r="C10" s="23">
        <v>151</v>
      </c>
      <c r="D10" s="21">
        <v>151</v>
      </c>
      <c r="E10" s="18">
        <f t="shared" si="2"/>
        <v>0</v>
      </c>
      <c r="F10" s="21">
        <v>0</v>
      </c>
      <c r="G10" s="18">
        <f t="shared" si="3"/>
        <v>-151</v>
      </c>
      <c r="H10" s="13">
        <f t="shared" si="4"/>
        <v>-151</v>
      </c>
      <c r="I10" s="18">
        <f t="shared" si="1"/>
        <v>0</v>
      </c>
      <c r="J10" s="13">
        <v>0</v>
      </c>
    </row>
    <row r="11" spans="1:10" ht="20.25" customHeight="1" x14ac:dyDescent="0.25">
      <c r="A11" s="11" t="s">
        <v>80</v>
      </c>
      <c r="B11" s="2" t="s">
        <v>76</v>
      </c>
      <c r="C11" s="23">
        <v>300</v>
      </c>
      <c r="D11" s="21">
        <v>300</v>
      </c>
      <c r="E11" s="18">
        <f t="shared" si="2"/>
        <v>0</v>
      </c>
      <c r="F11" s="21">
        <v>300</v>
      </c>
      <c r="G11" s="18">
        <f t="shared" si="3"/>
        <v>0</v>
      </c>
      <c r="H11" s="13">
        <f t="shared" si="4"/>
        <v>0</v>
      </c>
      <c r="I11" s="18">
        <v>0</v>
      </c>
      <c r="J11" s="13">
        <f t="shared" ref="J11:J48" si="5">F11/D11*100</f>
        <v>100</v>
      </c>
    </row>
    <row r="12" spans="1:10" x14ac:dyDescent="0.25">
      <c r="A12" s="11" t="s">
        <v>12</v>
      </c>
      <c r="B12" s="12" t="s">
        <v>13</v>
      </c>
      <c r="C12" s="23">
        <v>2341.4</v>
      </c>
      <c r="D12" s="21">
        <v>4073.8</v>
      </c>
      <c r="E12" s="18">
        <f t="shared" si="2"/>
        <v>1732.4</v>
      </c>
      <c r="F12" s="21">
        <v>4073.8</v>
      </c>
      <c r="G12" s="18">
        <f t="shared" si="3"/>
        <v>1732.4</v>
      </c>
      <c r="H12" s="13">
        <f t="shared" si="4"/>
        <v>0</v>
      </c>
      <c r="I12" s="18">
        <f>F12/C12*100</f>
        <v>173.98992056034851</v>
      </c>
      <c r="J12" s="13">
        <f t="shared" si="5"/>
        <v>100</v>
      </c>
    </row>
    <row r="13" spans="1:10" x14ac:dyDescent="0.25">
      <c r="A13" s="7" t="s">
        <v>14</v>
      </c>
      <c r="B13" s="8" t="s">
        <v>15</v>
      </c>
      <c r="C13" s="23">
        <v>2443.1999999999998</v>
      </c>
      <c r="D13" s="21">
        <v>2443.1999999999998</v>
      </c>
      <c r="E13" s="18">
        <f t="shared" si="2"/>
        <v>0</v>
      </c>
      <c r="F13" s="21">
        <v>2443.1999999999998</v>
      </c>
      <c r="G13" s="17">
        <f t="shared" ref="G13" si="6">G14</f>
        <v>0</v>
      </c>
      <c r="H13" s="9">
        <f t="shared" ref="H13" si="7">H14</f>
        <v>0</v>
      </c>
      <c r="I13" s="20">
        <f>F13/C13*100</f>
        <v>100</v>
      </c>
      <c r="J13" s="10">
        <f t="shared" si="5"/>
        <v>100</v>
      </c>
    </row>
    <row r="14" spans="1:10" x14ac:dyDescent="0.25">
      <c r="A14" s="11" t="s">
        <v>16</v>
      </c>
      <c r="B14" s="12" t="s">
        <v>17</v>
      </c>
      <c r="C14" s="23">
        <v>2443.1999999999998</v>
      </c>
      <c r="D14" s="21">
        <v>2443.1999999999998</v>
      </c>
      <c r="E14" s="18">
        <f t="shared" si="2"/>
        <v>0</v>
      </c>
      <c r="F14" s="21">
        <v>2443.1999999999998</v>
      </c>
      <c r="G14" s="18">
        <f>F14-C14</f>
        <v>0</v>
      </c>
      <c r="H14" s="13">
        <f>F14-D14</f>
        <v>0</v>
      </c>
      <c r="I14" s="18">
        <f>F14/C14*100</f>
        <v>100</v>
      </c>
      <c r="J14" s="13">
        <f t="shared" si="5"/>
        <v>100</v>
      </c>
    </row>
    <row r="15" spans="1:10" ht="30" x14ac:dyDescent="0.25">
      <c r="A15" s="7" t="s">
        <v>18</v>
      </c>
      <c r="B15" s="8" t="s">
        <v>19</v>
      </c>
      <c r="C15" s="23">
        <v>5400</v>
      </c>
      <c r="D15" s="21">
        <v>6187.9</v>
      </c>
      <c r="E15" s="18">
        <f t="shared" si="2"/>
        <v>787.89999999999964</v>
      </c>
      <c r="F15" s="21">
        <v>6187.9</v>
      </c>
      <c r="G15" s="17">
        <f t="shared" ref="E15:G15" si="8">G16+G17</f>
        <v>14287.9</v>
      </c>
      <c r="H15" s="10">
        <f>F15-D15</f>
        <v>0</v>
      </c>
      <c r="I15" s="20">
        <f>F15/C15*100</f>
        <v>114.59074074074074</v>
      </c>
      <c r="J15" s="10">
        <f t="shared" si="5"/>
        <v>100</v>
      </c>
    </row>
    <row r="16" spans="1:10" ht="30" x14ac:dyDescent="0.25">
      <c r="A16" s="11" t="s">
        <v>20</v>
      </c>
      <c r="B16" s="12" t="s">
        <v>21</v>
      </c>
      <c r="C16" s="23">
        <v>5400</v>
      </c>
      <c r="D16" s="21">
        <v>4687.8999999999996</v>
      </c>
      <c r="E16" s="18">
        <f t="shared" si="2"/>
        <v>-712.10000000000036</v>
      </c>
      <c r="F16" s="21">
        <v>4687.8999999999996</v>
      </c>
      <c r="G16" s="18">
        <f>F16-C16</f>
        <v>-712.10000000000036</v>
      </c>
      <c r="H16" s="13">
        <f>F16-D16</f>
        <v>0</v>
      </c>
      <c r="I16" s="18">
        <f>F16/C16*100</f>
        <v>86.812962962962956</v>
      </c>
      <c r="J16" s="13">
        <f t="shared" si="5"/>
        <v>100</v>
      </c>
    </row>
    <row r="17" spans="1:10" x14ac:dyDescent="0.25">
      <c r="A17" s="11" t="s">
        <v>81</v>
      </c>
      <c r="B17" s="2" t="s">
        <v>77</v>
      </c>
      <c r="C17" s="23">
        <v>0</v>
      </c>
      <c r="D17" s="21">
        <v>1500</v>
      </c>
      <c r="E17" s="18">
        <f t="shared" si="2"/>
        <v>1500</v>
      </c>
      <c r="F17" s="21">
        <v>15000</v>
      </c>
      <c r="G17" s="18">
        <f>F17-C17</f>
        <v>15000</v>
      </c>
      <c r="H17" s="13">
        <f>F17-D17</f>
        <v>13500</v>
      </c>
      <c r="I17" s="18">
        <v>0</v>
      </c>
      <c r="J17" s="13">
        <f t="shared" si="5"/>
        <v>1000</v>
      </c>
    </row>
    <row r="18" spans="1:10" x14ac:dyDescent="0.25">
      <c r="A18" s="7" t="s">
        <v>22</v>
      </c>
      <c r="B18" s="8" t="s">
        <v>23</v>
      </c>
      <c r="C18" s="23">
        <v>57748</v>
      </c>
      <c r="D18" s="21">
        <v>98509.4</v>
      </c>
      <c r="E18" s="18">
        <f t="shared" si="2"/>
        <v>40761.399999999994</v>
      </c>
      <c r="F18" s="21">
        <v>98142.8</v>
      </c>
      <c r="G18" s="17">
        <f t="shared" ref="E18:H18" si="9">G19+G20+G21</f>
        <v>40394.799999999996</v>
      </c>
      <c r="H18" s="9">
        <f t="shared" si="9"/>
        <v>-366.70000000000255</v>
      </c>
      <c r="I18" s="20">
        <f t="shared" ref="I18:I25" si="10">F18/C18*100</f>
        <v>169.95012814296601</v>
      </c>
      <c r="J18" s="10">
        <f t="shared" si="5"/>
        <v>99.627852773440921</v>
      </c>
    </row>
    <row r="19" spans="1:10" x14ac:dyDescent="0.25">
      <c r="A19" s="11" t="s">
        <v>24</v>
      </c>
      <c r="B19" s="12" t="s">
        <v>25</v>
      </c>
      <c r="C19" s="23">
        <v>7501</v>
      </c>
      <c r="D19" s="21">
        <v>8002.9</v>
      </c>
      <c r="E19" s="18">
        <f t="shared" si="2"/>
        <v>501.89999999999964</v>
      </c>
      <c r="F19" s="21">
        <v>7772</v>
      </c>
      <c r="G19" s="18">
        <f>F19-C19</f>
        <v>271</v>
      </c>
      <c r="H19" s="13">
        <f t="shared" ref="H19:H45" si="11">F19-D19</f>
        <v>-230.89999999999964</v>
      </c>
      <c r="I19" s="18">
        <f t="shared" si="10"/>
        <v>103.61285161978402</v>
      </c>
      <c r="J19" s="13">
        <f t="shared" si="5"/>
        <v>97.114795886491152</v>
      </c>
    </row>
    <row r="20" spans="1:10" x14ac:dyDescent="0.25">
      <c r="A20" s="11" t="s">
        <v>26</v>
      </c>
      <c r="B20" s="12" t="s">
        <v>27</v>
      </c>
      <c r="C20" s="23">
        <v>38743</v>
      </c>
      <c r="D20" s="21">
        <v>71415.7</v>
      </c>
      <c r="E20" s="18">
        <f t="shared" si="2"/>
        <v>32672.699999999997</v>
      </c>
      <c r="F20" s="21">
        <v>71294.899999999994</v>
      </c>
      <c r="G20" s="18">
        <f>F20-C20</f>
        <v>32551.899999999994</v>
      </c>
      <c r="H20" s="13">
        <f t="shared" si="11"/>
        <v>-120.80000000000291</v>
      </c>
      <c r="I20" s="18">
        <f t="shared" si="10"/>
        <v>184.02008104689878</v>
      </c>
      <c r="J20" s="13">
        <f t="shared" si="5"/>
        <v>99.83084951908333</v>
      </c>
    </row>
    <row r="21" spans="1:10" x14ac:dyDescent="0.25">
      <c r="A21" s="11" t="s">
        <v>28</v>
      </c>
      <c r="B21" s="12" t="s">
        <v>29</v>
      </c>
      <c r="C21" s="23">
        <v>11504</v>
      </c>
      <c r="D21" s="21">
        <v>19090.900000000001</v>
      </c>
      <c r="E21" s="18">
        <f t="shared" si="2"/>
        <v>7586.9000000000015</v>
      </c>
      <c r="F21" s="21">
        <v>19075.900000000001</v>
      </c>
      <c r="G21" s="18">
        <f>F21-C21</f>
        <v>7571.9000000000015</v>
      </c>
      <c r="H21" s="13">
        <f t="shared" si="11"/>
        <v>-15</v>
      </c>
      <c r="I21" s="18">
        <f t="shared" si="10"/>
        <v>165.81971488178027</v>
      </c>
      <c r="J21" s="13">
        <f t="shared" si="5"/>
        <v>99.921428534013586</v>
      </c>
    </row>
    <row r="22" spans="1:10" x14ac:dyDescent="0.25">
      <c r="A22" s="7" t="s">
        <v>30</v>
      </c>
      <c r="B22" s="8" t="s">
        <v>31</v>
      </c>
      <c r="C22" s="23">
        <v>30842.1</v>
      </c>
      <c r="D22" s="21">
        <v>65947.3</v>
      </c>
      <c r="E22" s="18">
        <f t="shared" si="2"/>
        <v>35105.200000000004</v>
      </c>
      <c r="F22" s="21">
        <v>65220.6</v>
      </c>
      <c r="G22" s="17">
        <f t="shared" ref="E22:G22" si="12">G23+G24+G25+G26</f>
        <v>34378.600000000006</v>
      </c>
      <c r="H22" s="10">
        <f t="shared" si="11"/>
        <v>-726.70000000000437</v>
      </c>
      <c r="I22" s="20">
        <f t="shared" si="10"/>
        <v>211.46614530139001</v>
      </c>
      <c r="J22" s="10">
        <f t="shared" si="5"/>
        <v>98.898059511155111</v>
      </c>
    </row>
    <row r="23" spans="1:10" x14ac:dyDescent="0.25">
      <c r="A23" s="11" t="s">
        <v>32</v>
      </c>
      <c r="B23" s="12" t="s">
        <v>33</v>
      </c>
      <c r="C23" s="23">
        <v>500</v>
      </c>
      <c r="D23" s="21">
        <v>582.4</v>
      </c>
      <c r="E23" s="18">
        <f t="shared" si="2"/>
        <v>82.399999999999977</v>
      </c>
      <c r="F23" s="21">
        <v>582.4</v>
      </c>
      <c r="G23" s="18">
        <f>F23-C23</f>
        <v>82.399999999999977</v>
      </c>
      <c r="H23" s="13">
        <f t="shared" si="11"/>
        <v>0</v>
      </c>
      <c r="I23" s="18">
        <f t="shared" si="10"/>
        <v>116.48</v>
      </c>
      <c r="J23" s="13">
        <f t="shared" si="5"/>
        <v>100</v>
      </c>
    </row>
    <row r="24" spans="1:10" x14ac:dyDescent="0.25">
      <c r="A24" s="11" t="s">
        <v>34</v>
      </c>
      <c r="B24" s="12" t="s">
        <v>35</v>
      </c>
      <c r="C24" s="23">
        <v>11697.9</v>
      </c>
      <c r="D24" s="21">
        <v>13158.3</v>
      </c>
      <c r="E24" s="18">
        <f t="shared" si="2"/>
        <v>1460.3999999999996</v>
      </c>
      <c r="F24" s="21">
        <v>13158.3</v>
      </c>
      <c r="G24" s="18">
        <f>F24-C24</f>
        <v>1460.3999999999996</v>
      </c>
      <c r="H24" s="13">
        <f t="shared" si="11"/>
        <v>0</v>
      </c>
      <c r="I24" s="18">
        <f t="shared" si="10"/>
        <v>112.48429205241965</v>
      </c>
      <c r="J24" s="13">
        <f t="shared" si="5"/>
        <v>100</v>
      </c>
    </row>
    <row r="25" spans="1:10" x14ac:dyDescent="0.25">
      <c r="A25" s="11" t="s">
        <v>36</v>
      </c>
      <c r="B25" s="12" t="s">
        <v>37</v>
      </c>
      <c r="C25" s="23">
        <v>12044.2</v>
      </c>
      <c r="D25" s="21">
        <v>46573.9</v>
      </c>
      <c r="E25" s="18">
        <f t="shared" si="2"/>
        <v>34529.699999999997</v>
      </c>
      <c r="F25" s="21">
        <v>45847.3</v>
      </c>
      <c r="G25" s="18">
        <f>F25-C25</f>
        <v>33803.100000000006</v>
      </c>
      <c r="H25" s="13">
        <f t="shared" si="11"/>
        <v>-726.59999999999854</v>
      </c>
      <c r="I25" s="18">
        <f t="shared" si="10"/>
        <v>380.6587403065376</v>
      </c>
      <c r="J25" s="13">
        <f t="shared" si="5"/>
        <v>98.439898741569849</v>
      </c>
    </row>
    <row r="26" spans="1:10" x14ac:dyDescent="0.25">
      <c r="A26" s="11" t="s">
        <v>82</v>
      </c>
      <c r="B26" s="2" t="s">
        <v>78</v>
      </c>
      <c r="C26" s="26">
        <v>6600</v>
      </c>
      <c r="D26" s="27">
        <v>5632.7</v>
      </c>
      <c r="E26" s="18">
        <f t="shared" si="2"/>
        <v>-967.30000000000018</v>
      </c>
      <c r="F26" s="21">
        <v>5632.7</v>
      </c>
      <c r="G26" s="18">
        <f>F26-C26</f>
        <v>-967.30000000000018</v>
      </c>
      <c r="H26" s="13">
        <f t="shared" si="11"/>
        <v>0</v>
      </c>
      <c r="I26" s="18">
        <v>0</v>
      </c>
      <c r="J26" s="13">
        <f t="shared" si="5"/>
        <v>100</v>
      </c>
    </row>
    <row r="27" spans="1:10" x14ac:dyDescent="0.25">
      <c r="A27" s="7" t="s">
        <v>100</v>
      </c>
      <c r="B27" s="2" t="s">
        <v>98</v>
      </c>
      <c r="C27" s="23">
        <v>0</v>
      </c>
      <c r="D27" s="21">
        <v>6218.6</v>
      </c>
      <c r="E27" s="18">
        <f t="shared" si="2"/>
        <v>6218.6</v>
      </c>
      <c r="F27" s="21">
        <v>6218.6</v>
      </c>
      <c r="G27" s="18">
        <f>F27-C27</f>
        <v>6218.6</v>
      </c>
      <c r="H27" s="13">
        <f t="shared" si="11"/>
        <v>0</v>
      </c>
      <c r="I27" s="18">
        <v>0</v>
      </c>
      <c r="J27" s="13">
        <f t="shared" si="5"/>
        <v>100</v>
      </c>
    </row>
    <row r="28" spans="1:10" x14ac:dyDescent="0.25">
      <c r="A28" s="11" t="s">
        <v>101</v>
      </c>
      <c r="B28" s="2" t="s">
        <v>99</v>
      </c>
      <c r="C28" s="23">
        <v>0</v>
      </c>
      <c r="D28" s="21">
        <v>6218.6</v>
      </c>
      <c r="E28" s="18">
        <f t="shared" si="2"/>
        <v>6218.6</v>
      </c>
      <c r="F28" s="21">
        <v>6218.6</v>
      </c>
      <c r="G28" s="18">
        <f>F28-C28</f>
        <v>6218.6</v>
      </c>
      <c r="H28" s="13">
        <f t="shared" si="11"/>
        <v>0</v>
      </c>
      <c r="I28" s="18">
        <v>0</v>
      </c>
      <c r="J28" s="13">
        <f t="shared" si="5"/>
        <v>100</v>
      </c>
    </row>
    <row r="29" spans="1:10" x14ac:dyDescent="0.25">
      <c r="A29" s="7" t="s">
        <v>38</v>
      </c>
      <c r="B29" s="8" t="s">
        <v>39</v>
      </c>
      <c r="C29" s="23">
        <v>239972.4</v>
      </c>
      <c r="D29" s="21">
        <v>305161.2</v>
      </c>
      <c r="E29" s="18">
        <f t="shared" si="2"/>
        <v>65188.800000000017</v>
      </c>
      <c r="F29" s="21">
        <v>304918.90000000002</v>
      </c>
      <c r="G29" s="17">
        <f t="shared" ref="G29" si="13">-G30+G31+G33+G34</f>
        <v>37578.699999999983</v>
      </c>
      <c r="H29" s="10">
        <f t="shared" si="11"/>
        <v>-242.29999999998836</v>
      </c>
      <c r="I29" s="20">
        <f>F29/C29*100</f>
        <v>127.06415404438178</v>
      </c>
      <c r="J29" s="10">
        <f t="shared" si="5"/>
        <v>99.92059934224929</v>
      </c>
    </row>
    <row r="30" spans="1:10" x14ac:dyDescent="0.25">
      <c r="A30" s="11" t="s">
        <v>40</v>
      </c>
      <c r="B30" s="12" t="s">
        <v>41</v>
      </c>
      <c r="C30" s="23">
        <v>53265.7</v>
      </c>
      <c r="D30" s="21">
        <v>68003.199999999997</v>
      </c>
      <c r="E30" s="18">
        <f t="shared" si="2"/>
        <v>14737.5</v>
      </c>
      <c r="F30" s="21">
        <v>68003.199999999997</v>
      </c>
      <c r="G30" s="18">
        <f>F30-C30</f>
        <v>14737.5</v>
      </c>
      <c r="H30" s="13">
        <f t="shared" si="11"/>
        <v>0</v>
      </c>
      <c r="I30" s="18">
        <f>F30/C30*100</f>
        <v>127.66789885423452</v>
      </c>
      <c r="J30" s="13">
        <f t="shared" si="5"/>
        <v>100</v>
      </c>
    </row>
    <row r="31" spans="1:10" x14ac:dyDescent="0.25">
      <c r="A31" s="11" t="s">
        <v>42</v>
      </c>
      <c r="B31" s="12" t="s">
        <v>43</v>
      </c>
      <c r="C31" s="23">
        <v>137035.70000000001</v>
      </c>
      <c r="D31" s="21">
        <v>183373.7</v>
      </c>
      <c r="E31" s="18">
        <f t="shared" si="2"/>
        <v>46338</v>
      </c>
      <c r="F31" s="21">
        <v>183131.5</v>
      </c>
      <c r="G31" s="18">
        <f>F31-C31</f>
        <v>46095.799999999988</v>
      </c>
      <c r="H31" s="13">
        <f t="shared" si="11"/>
        <v>-242.20000000001164</v>
      </c>
      <c r="I31" s="18">
        <f>F31/C31*100</f>
        <v>133.63780387154586</v>
      </c>
      <c r="J31" s="13">
        <f t="shared" si="5"/>
        <v>99.867919990707492</v>
      </c>
    </row>
    <row r="32" spans="1:10" x14ac:dyDescent="0.25">
      <c r="A32" s="11" t="s">
        <v>92</v>
      </c>
      <c r="B32" s="12" t="s">
        <v>93</v>
      </c>
      <c r="C32" s="23">
        <v>23872.1</v>
      </c>
      <c r="D32" s="21">
        <v>24764.9</v>
      </c>
      <c r="E32" s="18">
        <f t="shared" si="2"/>
        <v>892.80000000000291</v>
      </c>
      <c r="F32" s="21">
        <v>24764.9</v>
      </c>
      <c r="G32" s="18"/>
      <c r="H32" s="13">
        <f t="shared" si="11"/>
        <v>0</v>
      </c>
      <c r="I32" s="18"/>
      <c r="J32" s="13">
        <f t="shared" si="5"/>
        <v>100</v>
      </c>
    </row>
    <row r="33" spans="1:10" x14ac:dyDescent="0.25">
      <c r="A33" s="11" t="s">
        <v>44</v>
      </c>
      <c r="B33" s="12" t="s">
        <v>45</v>
      </c>
      <c r="C33" s="23">
        <v>6798.9</v>
      </c>
      <c r="D33" s="21">
        <v>8137.8</v>
      </c>
      <c r="E33" s="18">
        <f t="shared" si="2"/>
        <v>1338.9000000000005</v>
      </c>
      <c r="F33" s="21">
        <v>8137.7</v>
      </c>
      <c r="G33" s="18">
        <f>F33-C33</f>
        <v>1338.8000000000002</v>
      </c>
      <c r="H33" s="13">
        <f t="shared" si="11"/>
        <v>-0.1000000000003638</v>
      </c>
      <c r="I33" s="18">
        <f t="shared" ref="I33:I48" si="14">F33/C33*100</f>
        <v>119.69142067099089</v>
      </c>
      <c r="J33" s="13">
        <f t="shared" si="5"/>
        <v>99.998771166654379</v>
      </c>
    </row>
    <row r="34" spans="1:10" x14ac:dyDescent="0.25">
      <c r="A34" s="11" t="s">
        <v>46</v>
      </c>
      <c r="B34" s="12" t="s">
        <v>47</v>
      </c>
      <c r="C34" s="23">
        <v>16000</v>
      </c>
      <c r="D34" s="21">
        <v>20881.599999999999</v>
      </c>
      <c r="E34" s="18">
        <f t="shared" si="2"/>
        <v>4881.5999999999985</v>
      </c>
      <c r="F34" s="21">
        <v>20881.599999999999</v>
      </c>
      <c r="G34" s="18">
        <f>F34-C34</f>
        <v>4881.5999999999985</v>
      </c>
      <c r="H34" s="13">
        <f t="shared" si="11"/>
        <v>0</v>
      </c>
      <c r="I34" s="18">
        <f t="shared" si="14"/>
        <v>130.51</v>
      </c>
      <c r="J34" s="13">
        <f t="shared" si="5"/>
        <v>100</v>
      </c>
    </row>
    <row r="35" spans="1:10" x14ac:dyDescent="0.25">
      <c r="A35" s="7" t="s">
        <v>48</v>
      </c>
      <c r="B35" s="8" t="s">
        <v>49</v>
      </c>
      <c r="C35" s="23">
        <v>45819.7</v>
      </c>
      <c r="D35" s="21">
        <v>54002.5</v>
      </c>
      <c r="E35" s="18">
        <f t="shared" si="2"/>
        <v>8182.8000000000029</v>
      </c>
      <c r="F35" s="21">
        <v>54002.5</v>
      </c>
      <c r="G35" s="17">
        <f t="shared" ref="E35:G35" si="15">G36+G37</f>
        <v>8182.8000000000029</v>
      </c>
      <c r="H35" s="10">
        <f t="shared" si="11"/>
        <v>0</v>
      </c>
      <c r="I35" s="20">
        <f t="shared" si="14"/>
        <v>117.85869396787845</v>
      </c>
      <c r="J35" s="10">
        <f t="shared" si="5"/>
        <v>100</v>
      </c>
    </row>
    <row r="36" spans="1:10" x14ac:dyDescent="0.25">
      <c r="A36" s="11" t="s">
        <v>50</v>
      </c>
      <c r="B36" s="12" t="s">
        <v>51</v>
      </c>
      <c r="C36" s="23">
        <v>39119.699999999997</v>
      </c>
      <c r="D36" s="21">
        <v>44726</v>
      </c>
      <c r="E36" s="18">
        <f t="shared" si="2"/>
        <v>5606.3000000000029</v>
      </c>
      <c r="F36" s="21">
        <v>44726</v>
      </c>
      <c r="G36" s="18">
        <f>F36-C36</f>
        <v>5606.3000000000029</v>
      </c>
      <c r="H36" s="13">
        <f t="shared" si="11"/>
        <v>0</v>
      </c>
      <c r="I36" s="18">
        <f t="shared" si="14"/>
        <v>114.33114262123686</v>
      </c>
      <c r="J36" s="13">
        <f t="shared" si="5"/>
        <v>100</v>
      </c>
    </row>
    <row r="37" spans="1:10" x14ac:dyDescent="0.25">
      <c r="A37" s="11" t="s">
        <v>52</v>
      </c>
      <c r="B37" s="12" t="s">
        <v>53</v>
      </c>
      <c r="C37" s="23">
        <v>6700</v>
      </c>
      <c r="D37" s="21">
        <v>9276.5</v>
      </c>
      <c r="E37" s="18">
        <f t="shared" si="2"/>
        <v>2576.5</v>
      </c>
      <c r="F37" s="21">
        <v>9276.5</v>
      </c>
      <c r="G37" s="18">
        <f>F37-C37</f>
        <v>2576.5</v>
      </c>
      <c r="H37" s="13">
        <f t="shared" si="11"/>
        <v>0</v>
      </c>
      <c r="I37" s="18">
        <f t="shared" si="14"/>
        <v>138.455223880597</v>
      </c>
      <c r="J37" s="13">
        <f t="shared" si="5"/>
        <v>100</v>
      </c>
    </row>
    <row r="38" spans="1:10" x14ac:dyDescent="0.25">
      <c r="A38" s="7" t="s">
        <v>54</v>
      </c>
      <c r="B38" s="8" t="s">
        <v>55</v>
      </c>
      <c r="C38" s="23">
        <v>30075</v>
      </c>
      <c r="D38" s="21">
        <v>42515.9</v>
      </c>
      <c r="E38" s="18">
        <f t="shared" si="2"/>
        <v>12440.900000000001</v>
      </c>
      <c r="F38" s="21">
        <v>41936.800000000003</v>
      </c>
      <c r="G38" s="17">
        <f t="shared" ref="E38:G38" si="16">G39+G40+G41</f>
        <v>11861.799999999997</v>
      </c>
      <c r="H38" s="10">
        <f t="shared" si="11"/>
        <v>-579.09999999999854</v>
      </c>
      <c r="I38" s="20">
        <f t="shared" si="14"/>
        <v>139.44073150457191</v>
      </c>
      <c r="J38" s="10">
        <f t="shared" si="5"/>
        <v>98.637921342368386</v>
      </c>
    </row>
    <row r="39" spans="1:10" x14ac:dyDescent="0.25">
      <c r="A39" s="11" t="s">
        <v>56</v>
      </c>
      <c r="B39" s="12" t="s">
        <v>57</v>
      </c>
      <c r="C39" s="23">
        <v>1200</v>
      </c>
      <c r="D39" s="21">
        <v>893.9</v>
      </c>
      <c r="E39" s="18">
        <f t="shared" si="2"/>
        <v>-306.10000000000002</v>
      </c>
      <c r="F39" s="21">
        <v>893.9</v>
      </c>
      <c r="G39" s="18">
        <f>F39-C39</f>
        <v>-306.10000000000002</v>
      </c>
      <c r="H39" s="13">
        <f t="shared" si="11"/>
        <v>0</v>
      </c>
      <c r="I39" s="18">
        <f t="shared" si="14"/>
        <v>74.491666666666674</v>
      </c>
      <c r="J39" s="13">
        <f t="shared" si="5"/>
        <v>100</v>
      </c>
    </row>
    <row r="40" spans="1:10" x14ac:dyDescent="0.25">
      <c r="A40" s="11" t="s">
        <v>58</v>
      </c>
      <c r="B40" s="12" t="s">
        <v>59</v>
      </c>
      <c r="C40" s="23">
        <v>5641.8</v>
      </c>
      <c r="D40" s="21">
        <v>16056.3</v>
      </c>
      <c r="E40" s="18">
        <f t="shared" si="2"/>
        <v>10414.5</v>
      </c>
      <c r="F40" s="21">
        <v>16056.3</v>
      </c>
      <c r="G40" s="18">
        <f>F40-C40</f>
        <v>10414.5</v>
      </c>
      <c r="H40" s="13">
        <f t="shared" si="11"/>
        <v>0</v>
      </c>
      <c r="I40" s="18">
        <f t="shared" si="14"/>
        <v>284.59534191215567</v>
      </c>
      <c r="J40" s="13">
        <f t="shared" si="5"/>
        <v>100</v>
      </c>
    </row>
    <row r="41" spans="1:10" x14ac:dyDescent="0.25">
      <c r="A41" s="11" t="s">
        <v>60</v>
      </c>
      <c r="B41" s="12" t="s">
        <v>61</v>
      </c>
      <c r="C41" s="23">
        <v>23233.200000000001</v>
      </c>
      <c r="D41" s="21">
        <v>25565.7</v>
      </c>
      <c r="E41" s="18">
        <f t="shared" si="2"/>
        <v>2332.5</v>
      </c>
      <c r="F41" s="21">
        <v>24986.6</v>
      </c>
      <c r="G41" s="18">
        <f>F41-C41</f>
        <v>1753.3999999999978</v>
      </c>
      <c r="H41" s="13">
        <f t="shared" si="11"/>
        <v>-579.10000000000218</v>
      </c>
      <c r="I41" s="18">
        <f t="shared" si="14"/>
        <v>107.54695866260352</v>
      </c>
      <c r="J41" s="13">
        <f t="shared" si="5"/>
        <v>97.73485568554743</v>
      </c>
    </row>
    <row r="42" spans="1:10" x14ac:dyDescent="0.25">
      <c r="A42" s="7" t="s">
        <v>62</v>
      </c>
      <c r="B42" s="8" t="s">
        <v>63</v>
      </c>
      <c r="C42" s="23">
        <v>750</v>
      </c>
      <c r="D42" s="21">
        <v>774.5</v>
      </c>
      <c r="E42" s="18">
        <f t="shared" si="2"/>
        <v>24.5</v>
      </c>
      <c r="F42" s="21">
        <v>774.5</v>
      </c>
      <c r="G42" s="17">
        <f t="shared" ref="E42:G42" si="17">G43</f>
        <v>24.5</v>
      </c>
      <c r="H42" s="10">
        <f t="shared" si="11"/>
        <v>0</v>
      </c>
      <c r="I42" s="20">
        <f t="shared" si="14"/>
        <v>103.26666666666667</v>
      </c>
      <c r="J42" s="10">
        <f t="shared" si="5"/>
        <v>100</v>
      </c>
    </row>
    <row r="43" spans="1:10" x14ac:dyDescent="0.25">
      <c r="A43" s="11" t="s">
        <v>64</v>
      </c>
      <c r="B43" s="12" t="s">
        <v>65</v>
      </c>
      <c r="C43" s="23">
        <v>750</v>
      </c>
      <c r="D43" s="21">
        <v>774.5</v>
      </c>
      <c r="E43" s="18">
        <f t="shared" si="2"/>
        <v>24.5</v>
      </c>
      <c r="F43" s="21">
        <v>774.5</v>
      </c>
      <c r="G43" s="18">
        <f>F43-C43</f>
        <v>24.5</v>
      </c>
      <c r="H43" s="13">
        <f t="shared" si="11"/>
        <v>0</v>
      </c>
      <c r="I43" s="18">
        <f t="shared" si="14"/>
        <v>103.26666666666667</v>
      </c>
      <c r="J43" s="13">
        <f t="shared" si="5"/>
        <v>100</v>
      </c>
    </row>
    <row r="44" spans="1:10" x14ac:dyDescent="0.25">
      <c r="A44" s="7" t="s">
        <v>66</v>
      </c>
      <c r="B44" s="8" t="s">
        <v>67</v>
      </c>
      <c r="C44" s="23">
        <v>400</v>
      </c>
      <c r="D44" s="21">
        <v>475</v>
      </c>
      <c r="E44" s="18">
        <f t="shared" si="2"/>
        <v>75</v>
      </c>
      <c r="F44" s="21">
        <v>475</v>
      </c>
      <c r="G44" s="17">
        <v>475</v>
      </c>
      <c r="H44" s="10">
        <f t="shared" si="11"/>
        <v>0</v>
      </c>
      <c r="I44" s="20">
        <f t="shared" si="14"/>
        <v>118.75</v>
      </c>
      <c r="J44" s="10">
        <f t="shared" si="5"/>
        <v>100</v>
      </c>
    </row>
    <row r="45" spans="1:10" x14ac:dyDescent="0.25">
      <c r="A45" s="11" t="s">
        <v>68</v>
      </c>
      <c r="B45" s="12" t="s">
        <v>69</v>
      </c>
      <c r="C45" s="23">
        <v>400</v>
      </c>
      <c r="D45" s="21">
        <v>475</v>
      </c>
      <c r="E45" s="18">
        <f t="shared" si="2"/>
        <v>75</v>
      </c>
      <c r="F45" s="21">
        <v>400</v>
      </c>
      <c r="G45" s="18">
        <v>475</v>
      </c>
      <c r="H45" s="13">
        <f t="shared" si="11"/>
        <v>-75</v>
      </c>
      <c r="I45" s="18">
        <f t="shared" si="14"/>
        <v>100</v>
      </c>
      <c r="J45" s="13">
        <f t="shared" si="5"/>
        <v>84.210526315789465</v>
      </c>
    </row>
    <row r="46" spans="1:10" ht="30" x14ac:dyDescent="0.25">
      <c r="A46" s="7" t="s">
        <v>70</v>
      </c>
      <c r="B46" s="8" t="s">
        <v>71</v>
      </c>
      <c r="C46" s="23">
        <v>30070.5</v>
      </c>
      <c r="D46" s="22">
        <v>34209.9</v>
      </c>
      <c r="E46" s="18">
        <f t="shared" si="2"/>
        <v>4139.4000000000015</v>
      </c>
      <c r="F46" s="22">
        <v>34209.9</v>
      </c>
      <c r="G46" s="17">
        <f t="shared" ref="E46:G46" si="18">G47+G48+G49</f>
        <v>4139.4000000000033</v>
      </c>
      <c r="H46" s="9">
        <f>H47+H48+H49</f>
        <v>0</v>
      </c>
      <c r="I46" s="20">
        <f t="shared" si="14"/>
        <v>113.76565072080611</v>
      </c>
      <c r="J46" s="10">
        <f t="shared" si="5"/>
        <v>100</v>
      </c>
    </row>
    <row r="47" spans="1:10" ht="30" x14ac:dyDescent="0.25">
      <c r="A47" s="11" t="s">
        <v>72</v>
      </c>
      <c r="B47" s="12" t="s">
        <v>73</v>
      </c>
      <c r="C47" s="23">
        <v>3414.4</v>
      </c>
      <c r="D47" s="22">
        <v>3414.4</v>
      </c>
      <c r="E47" s="18">
        <f t="shared" si="2"/>
        <v>0</v>
      </c>
      <c r="F47" s="22">
        <v>3414.4</v>
      </c>
      <c r="G47" s="18">
        <f>F47-C47</f>
        <v>0</v>
      </c>
      <c r="H47" s="13">
        <f>F47-D47</f>
        <v>0</v>
      </c>
      <c r="I47" s="18">
        <f t="shared" si="14"/>
        <v>100</v>
      </c>
      <c r="J47" s="13">
        <f t="shared" si="5"/>
        <v>100</v>
      </c>
    </row>
    <row r="48" spans="1:10" x14ac:dyDescent="0.25">
      <c r="A48" s="11" t="s">
        <v>74</v>
      </c>
      <c r="B48" s="12" t="s">
        <v>75</v>
      </c>
      <c r="C48" s="23">
        <v>26656.1</v>
      </c>
      <c r="D48" s="22">
        <v>23966.9</v>
      </c>
      <c r="E48" s="18">
        <f t="shared" si="2"/>
        <v>-2689.1999999999971</v>
      </c>
      <c r="F48" s="22">
        <v>23966.9</v>
      </c>
      <c r="G48" s="18">
        <f>F48-C48</f>
        <v>-2689.1999999999971</v>
      </c>
      <c r="H48" s="13">
        <f>F48-D48</f>
        <v>0</v>
      </c>
      <c r="I48" s="18">
        <f t="shared" si="14"/>
        <v>89.911502432839015</v>
      </c>
      <c r="J48" s="13">
        <f t="shared" si="5"/>
        <v>100</v>
      </c>
    </row>
    <row r="49" spans="1:10" x14ac:dyDescent="0.25">
      <c r="A49" s="11" t="s">
        <v>83</v>
      </c>
      <c r="B49" s="2" t="s">
        <v>79</v>
      </c>
      <c r="C49" s="23"/>
      <c r="D49" s="22">
        <v>6828.6</v>
      </c>
      <c r="E49" s="18">
        <f t="shared" si="2"/>
        <v>6828.6</v>
      </c>
      <c r="F49" s="22">
        <v>6828.6</v>
      </c>
      <c r="G49" s="18">
        <f>F49-C49</f>
        <v>6828.6</v>
      </c>
      <c r="H49" s="13"/>
      <c r="I49" s="18"/>
      <c r="J49" s="13"/>
    </row>
  </sheetData>
  <mergeCells count="1">
    <mergeCell ref="A2:J2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26" workbookViewId="0">
      <selection activeCell="A26" sqref="A1:XFD1048576"/>
    </sheetView>
  </sheetViews>
  <sheetFormatPr defaultRowHeight="15" x14ac:dyDescent="0.25"/>
  <cols>
    <col min="1" max="1" width="22.85546875" style="2" customWidth="1"/>
    <col min="2" max="2" width="50.5703125" customWidth="1"/>
    <col min="4" max="4" width="18.7109375" customWidth="1"/>
    <col min="5" max="5" width="12.5703125" customWidth="1"/>
    <col min="6" max="6" width="11.28515625" customWidth="1"/>
  </cols>
  <sheetData>
    <row r="2" spans="1:6" x14ac:dyDescent="0.25">
      <c r="A2"/>
    </row>
    <row r="3" spans="1:6" x14ac:dyDescent="0.25">
      <c r="D3" s="1"/>
      <c r="E3" s="1"/>
      <c r="F3" s="1"/>
    </row>
    <row r="4" spans="1:6" x14ac:dyDescent="0.25">
      <c r="A4" s="3"/>
      <c r="D4" s="1"/>
      <c r="E4" s="1"/>
      <c r="F4" s="1"/>
    </row>
    <row r="5" spans="1:6" x14ac:dyDescent="0.25">
      <c r="A5" s="5"/>
      <c r="D5" s="1"/>
      <c r="E5" s="1"/>
    </row>
    <row r="6" spans="1:6" x14ac:dyDescent="0.25">
      <c r="A6" s="8"/>
      <c r="D6" s="1"/>
      <c r="E6" s="1"/>
    </row>
    <row r="7" spans="1:6" x14ac:dyDescent="0.25">
      <c r="A7" s="12"/>
      <c r="D7" s="1"/>
      <c r="E7" s="1"/>
    </row>
    <row r="8" spans="1:6" x14ac:dyDescent="0.25">
      <c r="A8" s="12"/>
      <c r="D8" s="1"/>
      <c r="E8" s="1"/>
    </row>
    <row r="9" spans="1:6" x14ac:dyDescent="0.25">
      <c r="A9" s="12"/>
      <c r="D9" s="1"/>
      <c r="E9" s="1"/>
    </row>
    <row r="10" spans="1:6" x14ac:dyDescent="0.25">
      <c r="A10" s="12"/>
      <c r="D10" s="1"/>
      <c r="E10" s="1"/>
    </row>
    <row r="11" spans="1:6" x14ac:dyDescent="0.25">
      <c r="D11" s="1"/>
      <c r="E11" s="1"/>
    </row>
    <row r="12" spans="1:6" x14ac:dyDescent="0.25">
      <c r="A12" s="12"/>
      <c r="D12" s="1"/>
      <c r="E12" s="1"/>
    </row>
    <row r="13" spans="1:6" x14ac:dyDescent="0.25">
      <c r="A13" s="8"/>
      <c r="D13" s="1"/>
      <c r="E13" s="1"/>
    </row>
    <row r="14" spans="1:6" x14ac:dyDescent="0.25">
      <c r="A14" s="12"/>
      <c r="D14" s="1"/>
      <c r="E14" s="1"/>
    </row>
    <row r="15" spans="1:6" x14ac:dyDescent="0.25">
      <c r="A15" s="8"/>
      <c r="D15" s="1"/>
      <c r="E15" s="1"/>
    </row>
    <row r="16" spans="1:6" x14ac:dyDescent="0.25">
      <c r="A16" s="12"/>
      <c r="D16" s="1"/>
      <c r="E16" s="1"/>
    </row>
    <row r="17" spans="1:5" x14ac:dyDescent="0.25">
      <c r="D17" s="1"/>
      <c r="E17" s="1"/>
    </row>
    <row r="18" spans="1:5" x14ac:dyDescent="0.25">
      <c r="A18" s="8"/>
      <c r="D18" s="1"/>
      <c r="E18" s="1"/>
    </row>
    <row r="19" spans="1:5" x14ac:dyDescent="0.25">
      <c r="A19" s="12"/>
      <c r="D19" s="1"/>
      <c r="E19" s="1"/>
    </row>
    <row r="20" spans="1:5" x14ac:dyDescent="0.25">
      <c r="A20" s="12"/>
      <c r="D20" s="1"/>
      <c r="E20" s="1"/>
    </row>
    <row r="21" spans="1:5" x14ac:dyDescent="0.25">
      <c r="A21" s="12"/>
      <c r="D21" s="1"/>
      <c r="E21" s="1"/>
    </row>
    <row r="22" spans="1:5" x14ac:dyDescent="0.25">
      <c r="A22" s="8"/>
      <c r="D22" s="1"/>
      <c r="E22" s="1"/>
    </row>
    <row r="23" spans="1:5" x14ac:dyDescent="0.25">
      <c r="A23" s="12"/>
      <c r="D23" s="1"/>
      <c r="E23" s="1"/>
    </row>
    <row r="24" spans="1:5" x14ac:dyDescent="0.25">
      <c r="A24" s="12"/>
      <c r="D24" s="1"/>
      <c r="E24" s="1"/>
    </row>
    <row r="25" spans="1:5" x14ac:dyDescent="0.25">
      <c r="A25" s="12"/>
      <c r="D25" s="1"/>
      <c r="E25" s="1"/>
    </row>
    <row r="26" spans="1:5" x14ac:dyDescent="0.25">
      <c r="D26" s="1"/>
      <c r="E26" s="1"/>
    </row>
    <row r="27" spans="1:5" x14ac:dyDescent="0.25">
      <c r="A27" s="8"/>
      <c r="D27" s="1"/>
      <c r="E27" s="1"/>
    </row>
    <row r="28" spans="1:5" x14ac:dyDescent="0.25">
      <c r="A28" s="12"/>
      <c r="D28" s="1"/>
      <c r="E28" s="1"/>
    </row>
    <row r="29" spans="1:5" x14ac:dyDescent="0.25">
      <c r="A29" s="12"/>
      <c r="D29" s="1"/>
      <c r="E29" s="1"/>
    </row>
    <row r="30" spans="1:5" x14ac:dyDescent="0.25">
      <c r="A30" s="12"/>
      <c r="D30" s="1"/>
      <c r="E30" s="1"/>
    </row>
    <row r="31" spans="1:5" x14ac:dyDescent="0.25">
      <c r="A31" s="12"/>
      <c r="D31" s="1"/>
      <c r="E31" s="1"/>
    </row>
    <row r="32" spans="1:5" x14ac:dyDescent="0.25">
      <c r="A32" s="12"/>
      <c r="D32" s="1"/>
      <c r="E32" s="1"/>
    </row>
    <row r="33" spans="1:5" x14ac:dyDescent="0.25">
      <c r="A33" s="8"/>
      <c r="D33" s="1"/>
      <c r="E33" s="1"/>
    </row>
    <row r="34" spans="1:5" x14ac:dyDescent="0.25">
      <c r="A34" s="12"/>
      <c r="D34" s="1"/>
      <c r="E34" s="1"/>
    </row>
    <row r="35" spans="1:5" x14ac:dyDescent="0.25">
      <c r="A35" s="12"/>
      <c r="D35" s="1"/>
      <c r="E35" s="1"/>
    </row>
    <row r="36" spans="1:5" x14ac:dyDescent="0.25">
      <c r="A36" s="8"/>
      <c r="D36" s="1"/>
      <c r="E36" s="1"/>
    </row>
    <row r="37" spans="1:5" x14ac:dyDescent="0.25">
      <c r="A37" s="12"/>
      <c r="D37" s="1"/>
      <c r="E37" s="1"/>
    </row>
    <row r="38" spans="1:5" x14ac:dyDescent="0.25">
      <c r="A38" s="12"/>
      <c r="D38" s="1"/>
      <c r="E38" s="1"/>
    </row>
    <row r="39" spans="1:5" x14ac:dyDescent="0.25">
      <c r="A39" s="12"/>
      <c r="D39" s="1"/>
      <c r="E39" s="1"/>
    </row>
    <row r="40" spans="1:5" x14ac:dyDescent="0.25">
      <c r="A40" s="8"/>
      <c r="D40" s="1"/>
      <c r="E40" s="1"/>
    </row>
    <row r="41" spans="1:5" x14ac:dyDescent="0.25">
      <c r="A41" s="12"/>
      <c r="D41" s="1"/>
      <c r="E41" s="1"/>
    </row>
    <row r="42" spans="1:5" x14ac:dyDescent="0.25">
      <c r="A42" s="8"/>
      <c r="D42" s="1"/>
      <c r="E42" s="1"/>
    </row>
    <row r="43" spans="1:5" x14ac:dyDescent="0.25">
      <c r="A43" s="12"/>
      <c r="D43" s="1"/>
      <c r="E43" s="1"/>
    </row>
    <row r="44" spans="1:5" x14ac:dyDescent="0.25">
      <c r="A44" s="8"/>
    </row>
    <row r="45" spans="1:5" x14ac:dyDescent="0.25">
      <c r="A45" s="12"/>
    </row>
    <row r="46" spans="1:5" x14ac:dyDescent="0.25">
      <c r="A4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2018-06-21T04:01:44Z</cp:lastPrinted>
  <dcterms:created xsi:type="dcterms:W3CDTF">2017-06-23T09:16:15Z</dcterms:created>
  <dcterms:modified xsi:type="dcterms:W3CDTF">2020-07-14T10:32:24Z</dcterms:modified>
</cp:coreProperties>
</file>