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8060" windowHeight="10305"/>
  </bookViews>
  <sheets>
    <sheet name="Основные показатели" sheetId="1" r:id="rId1"/>
  </sheets>
  <definedNames>
    <definedName name="_xlnm.Print_Titles" localSheetId="0">'Основные показатели'!$5:$7</definedName>
  </definedNames>
  <calcPr calcId="145621"/>
</workbook>
</file>

<file path=xl/calcChain.xml><?xml version="1.0" encoding="utf-8"?>
<calcChain xmlns="http://schemas.openxmlformats.org/spreadsheetml/2006/main">
  <c r="S115" i="1" l="1"/>
  <c r="V115" i="1" s="1"/>
  <c r="Y115" i="1" s="1"/>
  <c r="AB115" i="1" s="1"/>
  <c r="AE115" i="1" s="1"/>
  <c r="AH115" i="1" s="1"/>
  <c r="AK115" i="1" s="1"/>
  <c r="AN115" i="1" s="1"/>
  <c r="AQ115" i="1" s="1"/>
  <c r="AT115" i="1" s="1"/>
  <c r="R115" i="1"/>
  <c r="U115" i="1" s="1"/>
  <c r="X115" i="1" s="1"/>
  <c r="AA115" i="1" s="1"/>
  <c r="AD115" i="1" s="1"/>
  <c r="AG115" i="1" s="1"/>
  <c r="AJ115" i="1" s="1"/>
  <c r="AM115" i="1" s="1"/>
  <c r="AP115" i="1" s="1"/>
  <c r="AS115" i="1" s="1"/>
  <c r="Q115" i="1"/>
  <c r="T115" i="1" s="1"/>
  <c r="W115" i="1" s="1"/>
  <c r="Z115" i="1" s="1"/>
  <c r="AC115" i="1" s="1"/>
  <c r="AF115" i="1" s="1"/>
  <c r="AI115" i="1" s="1"/>
  <c r="AL115" i="1" s="1"/>
  <c r="AO115" i="1" s="1"/>
  <c r="AR115" i="1" s="1"/>
  <c r="P115" i="1"/>
  <c r="O115" i="1"/>
  <c r="N115" i="1"/>
  <c r="D128" i="1" l="1"/>
  <c r="C128" i="1"/>
  <c r="G127" i="1"/>
  <c r="G128" i="1" s="1"/>
  <c r="F127" i="1"/>
  <c r="F128" i="1" s="1"/>
  <c r="E127" i="1"/>
  <c r="E128" i="1" s="1"/>
  <c r="P126" i="1"/>
  <c r="O126" i="1"/>
  <c r="R126" i="1" s="1"/>
  <c r="N126" i="1"/>
  <c r="O103" i="1"/>
  <c r="R103" i="1" s="1"/>
  <c r="U103" i="1" s="1"/>
  <c r="X103" i="1" s="1"/>
  <c r="AA103" i="1" s="1"/>
  <c r="AD103" i="1" s="1"/>
  <c r="AG103" i="1" s="1"/>
  <c r="AJ103" i="1" s="1"/>
  <c r="AM103" i="1" s="1"/>
  <c r="AP103" i="1" s="1"/>
  <c r="AS103" i="1" s="1"/>
  <c r="P103" i="1"/>
  <c r="S103" i="1" s="1"/>
  <c r="V103" i="1" s="1"/>
  <c r="Y103" i="1" s="1"/>
  <c r="AB103" i="1" s="1"/>
  <c r="AE103" i="1" s="1"/>
  <c r="AH103" i="1" s="1"/>
  <c r="AK103" i="1" s="1"/>
  <c r="AN103" i="1" s="1"/>
  <c r="AQ103" i="1" s="1"/>
  <c r="AT103" i="1" s="1"/>
  <c r="N103" i="1"/>
  <c r="Q103" i="1" s="1"/>
  <c r="T103" i="1" s="1"/>
  <c r="W103" i="1" s="1"/>
  <c r="Z103" i="1" s="1"/>
  <c r="AC103" i="1" s="1"/>
  <c r="AF103" i="1" s="1"/>
  <c r="AI103" i="1" s="1"/>
  <c r="AL103" i="1" s="1"/>
  <c r="AO103" i="1" s="1"/>
  <c r="AR103" i="1" s="1"/>
  <c r="P102" i="1"/>
  <c r="S102" i="1" s="1"/>
  <c r="V102" i="1" s="1"/>
  <c r="Y102" i="1" s="1"/>
  <c r="AB102" i="1" s="1"/>
  <c r="AE102" i="1" s="1"/>
  <c r="AH102" i="1" s="1"/>
  <c r="AK102" i="1" s="1"/>
  <c r="AN102" i="1" s="1"/>
  <c r="AQ102" i="1" s="1"/>
  <c r="AT102" i="1" s="1"/>
  <c r="O102" i="1"/>
  <c r="R102" i="1" s="1"/>
  <c r="U102" i="1" s="1"/>
  <c r="X102" i="1" s="1"/>
  <c r="AA102" i="1" s="1"/>
  <c r="AD102" i="1" s="1"/>
  <c r="AG102" i="1" s="1"/>
  <c r="AJ102" i="1" s="1"/>
  <c r="AM102" i="1" s="1"/>
  <c r="AP102" i="1" s="1"/>
  <c r="AS102" i="1" s="1"/>
  <c r="N102" i="1"/>
  <c r="Q102" i="1" s="1"/>
  <c r="T102" i="1" s="1"/>
  <c r="W102" i="1" s="1"/>
  <c r="Z102" i="1" s="1"/>
  <c r="AC102" i="1" s="1"/>
  <c r="AF102" i="1" s="1"/>
  <c r="AI102" i="1" s="1"/>
  <c r="AL102" i="1" s="1"/>
  <c r="AO102" i="1" s="1"/>
  <c r="AR102" i="1" s="1"/>
  <c r="N100" i="1"/>
  <c r="Q100" i="1" s="1"/>
  <c r="T100" i="1" s="1"/>
  <c r="W100" i="1" s="1"/>
  <c r="Z100" i="1" s="1"/>
  <c r="AC100" i="1" s="1"/>
  <c r="AF100" i="1" s="1"/>
  <c r="AI100" i="1" s="1"/>
  <c r="AL100" i="1" s="1"/>
  <c r="AO100" i="1" s="1"/>
  <c r="AR100" i="1" s="1"/>
  <c r="P100" i="1"/>
  <c r="S100" i="1" s="1"/>
  <c r="V100" i="1" s="1"/>
  <c r="Y100" i="1" s="1"/>
  <c r="AB100" i="1" s="1"/>
  <c r="AE100" i="1" s="1"/>
  <c r="AH100" i="1" s="1"/>
  <c r="AK100" i="1" s="1"/>
  <c r="AN100" i="1" s="1"/>
  <c r="AQ100" i="1" s="1"/>
  <c r="AT100" i="1" s="1"/>
  <c r="O100" i="1"/>
  <c r="R100" i="1" s="1"/>
  <c r="U100" i="1" s="1"/>
  <c r="X100" i="1" s="1"/>
  <c r="AA100" i="1" s="1"/>
  <c r="AD100" i="1" s="1"/>
  <c r="AG100" i="1" s="1"/>
  <c r="AJ100" i="1" s="1"/>
  <c r="AM100" i="1" s="1"/>
  <c r="AP100" i="1" s="1"/>
  <c r="AS100" i="1" s="1"/>
  <c r="P99" i="1"/>
  <c r="S99" i="1" s="1"/>
  <c r="V99" i="1" s="1"/>
  <c r="Y99" i="1" s="1"/>
  <c r="AB99" i="1" s="1"/>
  <c r="AE99" i="1" s="1"/>
  <c r="AH99" i="1" s="1"/>
  <c r="AK99" i="1" s="1"/>
  <c r="AN99" i="1" s="1"/>
  <c r="AQ99" i="1" s="1"/>
  <c r="AT99" i="1" s="1"/>
  <c r="O99" i="1"/>
  <c r="R99" i="1" s="1"/>
  <c r="U99" i="1" s="1"/>
  <c r="X99" i="1" s="1"/>
  <c r="AA99" i="1" s="1"/>
  <c r="AD99" i="1" s="1"/>
  <c r="AG99" i="1" s="1"/>
  <c r="AJ99" i="1" s="1"/>
  <c r="AM99" i="1" s="1"/>
  <c r="AP99" i="1" s="1"/>
  <c r="AS99" i="1" s="1"/>
  <c r="N99" i="1"/>
  <c r="Q99" i="1" s="1"/>
  <c r="T99" i="1" s="1"/>
  <c r="W99" i="1" s="1"/>
  <c r="Z99" i="1" s="1"/>
  <c r="AC99" i="1" s="1"/>
  <c r="AF99" i="1" s="1"/>
  <c r="AI99" i="1" s="1"/>
  <c r="AL99" i="1" s="1"/>
  <c r="AO99" i="1" s="1"/>
  <c r="AR99" i="1" s="1"/>
  <c r="P101" i="1"/>
  <c r="S101" i="1" s="1"/>
  <c r="V101" i="1" s="1"/>
  <c r="Y101" i="1" s="1"/>
  <c r="AB101" i="1" s="1"/>
  <c r="AE101" i="1" s="1"/>
  <c r="AH101" i="1" s="1"/>
  <c r="AK101" i="1" s="1"/>
  <c r="AN101" i="1" s="1"/>
  <c r="AQ101" i="1" s="1"/>
  <c r="AT101" i="1" s="1"/>
  <c r="N101" i="1"/>
  <c r="Q101" i="1" s="1"/>
  <c r="T101" i="1" s="1"/>
  <c r="W101" i="1" s="1"/>
  <c r="Z101" i="1" s="1"/>
  <c r="AC101" i="1" s="1"/>
  <c r="AF101" i="1" s="1"/>
  <c r="AI101" i="1" s="1"/>
  <c r="AL101" i="1" s="1"/>
  <c r="AO101" i="1" s="1"/>
  <c r="AR101" i="1" s="1"/>
  <c r="O101" i="1"/>
  <c r="R101" i="1" s="1"/>
  <c r="U101" i="1" s="1"/>
  <c r="X101" i="1" s="1"/>
  <c r="AA101" i="1" s="1"/>
  <c r="AD101" i="1" s="1"/>
  <c r="AG101" i="1" s="1"/>
  <c r="AJ101" i="1" s="1"/>
  <c r="AM101" i="1" s="1"/>
  <c r="AP101" i="1" s="1"/>
  <c r="AS101" i="1" s="1"/>
  <c r="U126" i="1" l="1"/>
  <c r="Q126" i="1"/>
  <c r="S126" i="1"/>
  <c r="H127" i="1"/>
  <c r="J127" i="1"/>
  <c r="I127" i="1"/>
  <c r="P119" i="1"/>
  <c r="S119" i="1" s="1"/>
  <c r="V119" i="1" s="1"/>
  <c r="Y119" i="1" s="1"/>
  <c r="AB119" i="1" s="1"/>
  <c r="AE119" i="1" s="1"/>
  <c r="AH119" i="1" s="1"/>
  <c r="AK119" i="1" s="1"/>
  <c r="AN119" i="1" s="1"/>
  <c r="AQ119" i="1" s="1"/>
  <c r="AT119" i="1" s="1"/>
  <c r="O119" i="1"/>
  <c r="R119" i="1" s="1"/>
  <c r="U119" i="1" s="1"/>
  <c r="X119" i="1" s="1"/>
  <c r="AA119" i="1" s="1"/>
  <c r="AD119" i="1" s="1"/>
  <c r="AG119" i="1" s="1"/>
  <c r="AJ119" i="1" s="1"/>
  <c r="AM119" i="1" s="1"/>
  <c r="AP119" i="1" s="1"/>
  <c r="AS119" i="1" s="1"/>
  <c r="N119" i="1"/>
  <c r="Q119" i="1" s="1"/>
  <c r="T119" i="1" s="1"/>
  <c r="W119" i="1" s="1"/>
  <c r="Z119" i="1" s="1"/>
  <c r="AC119" i="1" s="1"/>
  <c r="AF119" i="1" s="1"/>
  <c r="AI119" i="1" s="1"/>
  <c r="AL119" i="1" s="1"/>
  <c r="AO119" i="1" s="1"/>
  <c r="AR119" i="1" s="1"/>
  <c r="D50" i="1"/>
  <c r="F50" i="1" s="1"/>
  <c r="I50" i="1" s="1"/>
  <c r="L50" i="1" s="1"/>
  <c r="O50" i="1" s="1"/>
  <c r="R50" i="1" s="1"/>
  <c r="U50" i="1" s="1"/>
  <c r="X50" i="1" s="1"/>
  <c r="AA50" i="1" s="1"/>
  <c r="AD50" i="1" s="1"/>
  <c r="AG50" i="1" s="1"/>
  <c r="AJ50" i="1" s="1"/>
  <c r="AM50" i="1" s="1"/>
  <c r="AP50" i="1" s="1"/>
  <c r="AS50" i="1" s="1"/>
  <c r="D48" i="1"/>
  <c r="F48" i="1" s="1"/>
  <c r="D47" i="1"/>
  <c r="F47" i="1" s="1"/>
  <c r="I47" i="1" s="1"/>
  <c r="L47" i="1" s="1"/>
  <c r="O47" i="1" s="1"/>
  <c r="R47" i="1" s="1"/>
  <c r="U47" i="1" s="1"/>
  <c r="X47" i="1" s="1"/>
  <c r="AA47" i="1" s="1"/>
  <c r="AD47" i="1" s="1"/>
  <c r="AG47" i="1" s="1"/>
  <c r="AJ47" i="1" s="1"/>
  <c r="AM47" i="1" s="1"/>
  <c r="AP47" i="1" s="1"/>
  <c r="AS47" i="1" s="1"/>
  <c r="G13" i="1"/>
  <c r="J13" i="1" s="1"/>
  <c r="M13" i="1" s="1"/>
  <c r="P13" i="1" s="1"/>
  <c r="S13" i="1" s="1"/>
  <c r="V13" i="1" s="1"/>
  <c r="Y13" i="1" s="1"/>
  <c r="AB13" i="1" s="1"/>
  <c r="AE13" i="1" s="1"/>
  <c r="AH13" i="1" s="1"/>
  <c r="AK13" i="1" s="1"/>
  <c r="AN13" i="1" s="1"/>
  <c r="AQ13" i="1" s="1"/>
  <c r="AT13" i="1" s="1"/>
  <c r="F13" i="1"/>
  <c r="I13" i="1" s="1"/>
  <c r="L13" i="1" s="1"/>
  <c r="O13" i="1" s="1"/>
  <c r="R13" i="1" s="1"/>
  <c r="U13" i="1" s="1"/>
  <c r="X13" i="1" s="1"/>
  <c r="AA13" i="1" s="1"/>
  <c r="AD13" i="1" s="1"/>
  <c r="AG13" i="1" s="1"/>
  <c r="AJ13" i="1" s="1"/>
  <c r="AM13" i="1" s="1"/>
  <c r="AP13" i="1" s="1"/>
  <c r="AS13" i="1" s="1"/>
  <c r="E13" i="1"/>
  <c r="H13" i="1" s="1"/>
  <c r="K13" i="1" s="1"/>
  <c r="N13" i="1" s="1"/>
  <c r="Q13" i="1" s="1"/>
  <c r="T13" i="1" s="1"/>
  <c r="W13" i="1" s="1"/>
  <c r="Z13" i="1" s="1"/>
  <c r="AC13" i="1" s="1"/>
  <c r="AF13" i="1" s="1"/>
  <c r="AI13" i="1" s="1"/>
  <c r="AL13" i="1" s="1"/>
  <c r="AO13" i="1" s="1"/>
  <c r="AR13" i="1" s="1"/>
  <c r="G14" i="1"/>
  <c r="J14" i="1" s="1"/>
  <c r="M14" i="1" s="1"/>
  <c r="P14" i="1" s="1"/>
  <c r="S14" i="1" s="1"/>
  <c r="V14" i="1" s="1"/>
  <c r="Y14" i="1" s="1"/>
  <c r="AB14" i="1" s="1"/>
  <c r="AE14" i="1" s="1"/>
  <c r="AH14" i="1" s="1"/>
  <c r="AK14" i="1" s="1"/>
  <c r="AN14" i="1" s="1"/>
  <c r="AQ14" i="1" s="1"/>
  <c r="AT14" i="1" s="1"/>
  <c r="F14" i="1"/>
  <c r="I14" i="1" s="1"/>
  <c r="L14" i="1" s="1"/>
  <c r="O14" i="1" s="1"/>
  <c r="R14" i="1" s="1"/>
  <c r="U14" i="1" s="1"/>
  <c r="X14" i="1" s="1"/>
  <c r="AA14" i="1" s="1"/>
  <c r="AD14" i="1" s="1"/>
  <c r="AG14" i="1" s="1"/>
  <c r="AJ14" i="1" s="1"/>
  <c r="AM14" i="1" s="1"/>
  <c r="AP14" i="1" s="1"/>
  <c r="AS14" i="1" s="1"/>
  <c r="E14" i="1"/>
  <c r="H14" i="1" s="1"/>
  <c r="K14" i="1" s="1"/>
  <c r="N14" i="1" s="1"/>
  <c r="Q14" i="1" s="1"/>
  <c r="T14" i="1" s="1"/>
  <c r="W14" i="1" s="1"/>
  <c r="Z14" i="1" s="1"/>
  <c r="AC14" i="1" s="1"/>
  <c r="AF14" i="1" s="1"/>
  <c r="AI14" i="1" s="1"/>
  <c r="AL14" i="1" s="1"/>
  <c r="AO14" i="1" s="1"/>
  <c r="AR14" i="1" s="1"/>
  <c r="G21" i="1"/>
  <c r="J21" i="1" s="1"/>
  <c r="M21" i="1" s="1"/>
  <c r="P21" i="1" s="1"/>
  <c r="S21" i="1" s="1"/>
  <c r="V21" i="1" s="1"/>
  <c r="Y21" i="1" s="1"/>
  <c r="AB21" i="1" s="1"/>
  <c r="AE21" i="1" s="1"/>
  <c r="AH21" i="1" s="1"/>
  <c r="AK21" i="1" s="1"/>
  <c r="AN21" i="1" s="1"/>
  <c r="AQ21" i="1" s="1"/>
  <c r="AT21" i="1" s="1"/>
  <c r="F21" i="1"/>
  <c r="I21" i="1" s="1"/>
  <c r="L21" i="1" s="1"/>
  <c r="O21" i="1" s="1"/>
  <c r="R21" i="1" s="1"/>
  <c r="U21" i="1" s="1"/>
  <c r="X21" i="1" s="1"/>
  <c r="AA21" i="1" s="1"/>
  <c r="AD21" i="1" s="1"/>
  <c r="AG21" i="1" s="1"/>
  <c r="AJ21" i="1" s="1"/>
  <c r="AM21" i="1" s="1"/>
  <c r="AP21" i="1" s="1"/>
  <c r="AS21" i="1" s="1"/>
  <c r="E21" i="1"/>
  <c r="H21" i="1" s="1"/>
  <c r="K21" i="1" s="1"/>
  <c r="N21" i="1" s="1"/>
  <c r="Q21" i="1" s="1"/>
  <c r="T21" i="1" s="1"/>
  <c r="W21" i="1" s="1"/>
  <c r="Z21" i="1" s="1"/>
  <c r="AC21" i="1" s="1"/>
  <c r="AF21" i="1" s="1"/>
  <c r="AI21" i="1" s="1"/>
  <c r="AL21" i="1" s="1"/>
  <c r="AO21" i="1" s="1"/>
  <c r="AR21" i="1" s="1"/>
  <c r="P88" i="1"/>
  <c r="Q88" i="1" s="1"/>
  <c r="O88" i="1"/>
  <c r="N88" i="1"/>
  <c r="D91" i="1"/>
  <c r="E91" i="1" s="1"/>
  <c r="S88" i="1" l="1"/>
  <c r="G48" i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S48" i="1" s="1"/>
  <c r="T48" i="1" s="1"/>
  <c r="U48" i="1" s="1"/>
  <c r="V48" i="1" s="1"/>
  <c r="W48" i="1" s="1"/>
  <c r="X48" i="1" s="1"/>
  <c r="Y48" i="1" s="1"/>
  <c r="Z48" i="1" s="1"/>
  <c r="AA48" i="1" s="1"/>
  <c r="AB48" i="1" s="1"/>
  <c r="AC48" i="1" s="1"/>
  <c r="AD48" i="1" s="1"/>
  <c r="AE48" i="1" s="1"/>
  <c r="AF48" i="1" s="1"/>
  <c r="AG48" i="1" s="1"/>
  <c r="AH48" i="1" s="1"/>
  <c r="AI48" i="1" s="1"/>
  <c r="AJ48" i="1" s="1"/>
  <c r="AK48" i="1" s="1"/>
  <c r="AL48" i="1" s="1"/>
  <c r="AM48" i="1" s="1"/>
  <c r="AN48" i="1" s="1"/>
  <c r="AO48" i="1" s="1"/>
  <c r="AP48" i="1" s="1"/>
  <c r="AQ48" i="1" s="1"/>
  <c r="AR48" i="1" s="1"/>
  <c r="AS48" i="1" s="1"/>
  <c r="AT48" i="1" s="1"/>
  <c r="I128" i="1"/>
  <c r="L127" i="1"/>
  <c r="J128" i="1"/>
  <c r="M127" i="1"/>
  <c r="V126" i="1"/>
  <c r="R88" i="1"/>
  <c r="E48" i="1"/>
  <c r="H128" i="1"/>
  <c r="K127" i="1"/>
  <c r="T126" i="1"/>
  <c r="X126" i="1"/>
  <c r="G50" i="1"/>
  <c r="J50" i="1" s="1"/>
  <c r="M50" i="1" s="1"/>
  <c r="P50" i="1" s="1"/>
  <c r="S50" i="1" s="1"/>
  <c r="V50" i="1" s="1"/>
  <c r="Y50" i="1" s="1"/>
  <c r="AB50" i="1" s="1"/>
  <c r="AE50" i="1" s="1"/>
  <c r="AH50" i="1" s="1"/>
  <c r="AK50" i="1" s="1"/>
  <c r="AN50" i="1" s="1"/>
  <c r="AQ50" i="1" s="1"/>
  <c r="AT50" i="1" s="1"/>
  <c r="E50" i="1"/>
  <c r="H50" i="1" s="1"/>
  <c r="K50" i="1" s="1"/>
  <c r="N50" i="1" s="1"/>
  <c r="Q50" i="1" s="1"/>
  <c r="T50" i="1" s="1"/>
  <c r="W50" i="1" s="1"/>
  <c r="Z50" i="1" s="1"/>
  <c r="AC50" i="1" s="1"/>
  <c r="AF50" i="1" s="1"/>
  <c r="AI50" i="1" s="1"/>
  <c r="AL50" i="1" s="1"/>
  <c r="AO50" i="1" s="1"/>
  <c r="AR50" i="1" s="1"/>
  <c r="G47" i="1"/>
  <c r="J47" i="1" s="1"/>
  <c r="M47" i="1" s="1"/>
  <c r="P47" i="1" s="1"/>
  <c r="S47" i="1" s="1"/>
  <c r="V47" i="1" s="1"/>
  <c r="Y47" i="1" s="1"/>
  <c r="AB47" i="1" s="1"/>
  <c r="AE47" i="1" s="1"/>
  <c r="AH47" i="1" s="1"/>
  <c r="AK47" i="1" s="1"/>
  <c r="AN47" i="1" s="1"/>
  <c r="AQ47" i="1" s="1"/>
  <c r="AT47" i="1" s="1"/>
  <c r="E47" i="1"/>
  <c r="H47" i="1" s="1"/>
  <c r="K47" i="1" s="1"/>
  <c r="N47" i="1" s="1"/>
  <c r="Q47" i="1" s="1"/>
  <c r="T47" i="1" s="1"/>
  <c r="W47" i="1" s="1"/>
  <c r="Z47" i="1" s="1"/>
  <c r="AC47" i="1" s="1"/>
  <c r="AF47" i="1" s="1"/>
  <c r="AI47" i="1" s="1"/>
  <c r="AL47" i="1" s="1"/>
  <c r="AO47" i="1" s="1"/>
  <c r="AR47" i="1" s="1"/>
  <c r="T88" i="1"/>
  <c r="F91" i="1"/>
  <c r="G91" i="1"/>
  <c r="K128" i="1" l="1"/>
  <c r="N127" i="1"/>
  <c r="Y126" i="1"/>
  <c r="P127" i="1"/>
  <c r="M128" i="1"/>
  <c r="O127" i="1"/>
  <c r="L128" i="1"/>
  <c r="AA126" i="1"/>
  <c r="W126" i="1"/>
  <c r="U88" i="1"/>
  <c r="V88" i="1"/>
  <c r="I91" i="1"/>
  <c r="J91" i="1"/>
  <c r="H91" i="1"/>
  <c r="Y88" i="1" l="1"/>
  <c r="W88" i="1"/>
  <c r="X88" i="1"/>
  <c r="Q127" i="1"/>
  <c r="N128" i="1"/>
  <c r="Z126" i="1"/>
  <c r="AD126" i="1"/>
  <c r="R127" i="1"/>
  <c r="O128" i="1"/>
  <c r="S127" i="1"/>
  <c r="P128" i="1"/>
  <c r="AB126" i="1"/>
  <c r="M91" i="1"/>
  <c r="K91" i="1"/>
  <c r="L91" i="1"/>
  <c r="AE126" i="1" l="1"/>
  <c r="V127" i="1"/>
  <c r="S128" i="1"/>
  <c r="U127" i="1"/>
  <c r="R128" i="1"/>
  <c r="AG126" i="1"/>
  <c r="AC126" i="1"/>
  <c r="T127" i="1"/>
  <c r="Q128" i="1"/>
  <c r="O91" i="1"/>
  <c r="P91" i="1"/>
  <c r="N91" i="1"/>
  <c r="AB88" i="1"/>
  <c r="Z88" i="1"/>
  <c r="AA88" i="1"/>
  <c r="AE88" i="1" l="1"/>
  <c r="AC88" i="1"/>
  <c r="AD88" i="1"/>
  <c r="R91" i="1"/>
  <c r="S91" i="1"/>
  <c r="Q91" i="1"/>
  <c r="W127" i="1"/>
  <c r="T128" i="1"/>
  <c r="AF126" i="1"/>
  <c r="AJ126" i="1"/>
  <c r="X127" i="1"/>
  <c r="U128" i="1"/>
  <c r="Y127" i="1"/>
  <c r="V128" i="1"/>
  <c r="AH126" i="1"/>
  <c r="AK126" i="1" l="1"/>
  <c r="AB127" i="1"/>
  <c r="Y128" i="1"/>
  <c r="AA127" i="1"/>
  <c r="X128" i="1"/>
  <c r="AM126" i="1"/>
  <c r="AI126" i="1"/>
  <c r="Z127" i="1"/>
  <c r="W128" i="1"/>
  <c r="V91" i="1"/>
  <c r="T91" i="1"/>
  <c r="U91" i="1"/>
  <c r="AG88" i="1"/>
  <c r="AH88" i="1"/>
  <c r="AF88" i="1"/>
  <c r="P74" i="1"/>
  <c r="S74" i="1" s="1"/>
  <c r="V74" i="1" s="1"/>
  <c r="Y74" i="1" s="1"/>
  <c r="AB74" i="1" s="1"/>
  <c r="AE74" i="1" s="1"/>
  <c r="AH74" i="1" s="1"/>
  <c r="AK74" i="1" s="1"/>
  <c r="AN74" i="1" s="1"/>
  <c r="AQ74" i="1" s="1"/>
  <c r="AT74" i="1" s="1"/>
  <c r="O74" i="1"/>
  <c r="R74" i="1" s="1"/>
  <c r="U74" i="1" s="1"/>
  <c r="X74" i="1" s="1"/>
  <c r="AA74" i="1" s="1"/>
  <c r="AD74" i="1" s="1"/>
  <c r="AG74" i="1" s="1"/>
  <c r="AJ74" i="1" s="1"/>
  <c r="AM74" i="1" s="1"/>
  <c r="AP74" i="1" s="1"/>
  <c r="AS74" i="1" s="1"/>
  <c r="N74" i="1"/>
  <c r="Q74" i="1" s="1"/>
  <c r="T74" i="1" s="1"/>
  <c r="W74" i="1" s="1"/>
  <c r="Z74" i="1" s="1"/>
  <c r="AC74" i="1" s="1"/>
  <c r="AF74" i="1" s="1"/>
  <c r="AI74" i="1" s="1"/>
  <c r="AL74" i="1" s="1"/>
  <c r="AO74" i="1" s="1"/>
  <c r="AR74" i="1" s="1"/>
  <c r="P73" i="1"/>
  <c r="S73" i="1" s="1"/>
  <c r="V73" i="1" s="1"/>
  <c r="Y73" i="1" s="1"/>
  <c r="AB73" i="1" s="1"/>
  <c r="AE73" i="1" s="1"/>
  <c r="AH73" i="1" s="1"/>
  <c r="AK73" i="1" s="1"/>
  <c r="AN73" i="1" s="1"/>
  <c r="AQ73" i="1" s="1"/>
  <c r="AT73" i="1" s="1"/>
  <c r="O73" i="1"/>
  <c r="R73" i="1" s="1"/>
  <c r="U73" i="1" s="1"/>
  <c r="X73" i="1" s="1"/>
  <c r="AA73" i="1" s="1"/>
  <c r="AD73" i="1" s="1"/>
  <c r="AG73" i="1" s="1"/>
  <c r="AJ73" i="1" s="1"/>
  <c r="AM73" i="1" s="1"/>
  <c r="AP73" i="1" s="1"/>
  <c r="AS73" i="1" s="1"/>
  <c r="N73" i="1"/>
  <c r="Q73" i="1" s="1"/>
  <c r="T73" i="1" s="1"/>
  <c r="W73" i="1" s="1"/>
  <c r="Z73" i="1" s="1"/>
  <c r="AC73" i="1" s="1"/>
  <c r="AF73" i="1" s="1"/>
  <c r="AI73" i="1" s="1"/>
  <c r="AL73" i="1" s="1"/>
  <c r="AO73" i="1" s="1"/>
  <c r="AR73" i="1" s="1"/>
  <c r="P72" i="1"/>
  <c r="S72" i="1" s="1"/>
  <c r="V72" i="1" s="1"/>
  <c r="Y72" i="1" s="1"/>
  <c r="AB72" i="1" s="1"/>
  <c r="AE72" i="1" s="1"/>
  <c r="AH72" i="1" s="1"/>
  <c r="AK72" i="1" s="1"/>
  <c r="AN72" i="1" s="1"/>
  <c r="AQ72" i="1" s="1"/>
  <c r="AT72" i="1" s="1"/>
  <c r="O72" i="1"/>
  <c r="R72" i="1" s="1"/>
  <c r="U72" i="1" s="1"/>
  <c r="X72" i="1" s="1"/>
  <c r="AA72" i="1" s="1"/>
  <c r="AD72" i="1" s="1"/>
  <c r="AG72" i="1" s="1"/>
  <c r="AJ72" i="1" s="1"/>
  <c r="AM72" i="1" s="1"/>
  <c r="AP72" i="1" s="1"/>
  <c r="AS72" i="1" s="1"/>
  <c r="N72" i="1"/>
  <c r="Q72" i="1" s="1"/>
  <c r="T72" i="1" s="1"/>
  <c r="W72" i="1" s="1"/>
  <c r="Z72" i="1" s="1"/>
  <c r="AC72" i="1" s="1"/>
  <c r="AF72" i="1" s="1"/>
  <c r="AI72" i="1" s="1"/>
  <c r="AL72" i="1" s="1"/>
  <c r="AO72" i="1" s="1"/>
  <c r="AR72" i="1" s="1"/>
  <c r="P70" i="1"/>
  <c r="S70" i="1" s="1"/>
  <c r="V70" i="1" s="1"/>
  <c r="Y70" i="1" s="1"/>
  <c r="AB70" i="1" s="1"/>
  <c r="AE70" i="1" s="1"/>
  <c r="AH70" i="1" s="1"/>
  <c r="AK70" i="1" s="1"/>
  <c r="AN70" i="1" s="1"/>
  <c r="AQ70" i="1" s="1"/>
  <c r="AT70" i="1" s="1"/>
  <c r="O70" i="1"/>
  <c r="R70" i="1" s="1"/>
  <c r="U70" i="1" s="1"/>
  <c r="X70" i="1" s="1"/>
  <c r="AA70" i="1" s="1"/>
  <c r="AD70" i="1" s="1"/>
  <c r="AG70" i="1" s="1"/>
  <c r="AJ70" i="1" s="1"/>
  <c r="AM70" i="1" s="1"/>
  <c r="AP70" i="1" s="1"/>
  <c r="AS70" i="1" s="1"/>
  <c r="N70" i="1"/>
  <c r="Q70" i="1" s="1"/>
  <c r="T70" i="1" s="1"/>
  <c r="W70" i="1" s="1"/>
  <c r="Z70" i="1" s="1"/>
  <c r="AC70" i="1" s="1"/>
  <c r="AF70" i="1" s="1"/>
  <c r="AI70" i="1" s="1"/>
  <c r="AL70" i="1" s="1"/>
  <c r="AO70" i="1" s="1"/>
  <c r="AR70" i="1" s="1"/>
  <c r="P69" i="1"/>
  <c r="S69" i="1" s="1"/>
  <c r="V69" i="1" s="1"/>
  <c r="Y69" i="1" s="1"/>
  <c r="AB69" i="1" s="1"/>
  <c r="AE69" i="1" s="1"/>
  <c r="AH69" i="1" s="1"/>
  <c r="AK69" i="1" s="1"/>
  <c r="AN69" i="1" s="1"/>
  <c r="AQ69" i="1" s="1"/>
  <c r="AT69" i="1" s="1"/>
  <c r="O69" i="1"/>
  <c r="R69" i="1" s="1"/>
  <c r="U69" i="1" s="1"/>
  <c r="X69" i="1" s="1"/>
  <c r="AA69" i="1" s="1"/>
  <c r="AD69" i="1" s="1"/>
  <c r="AG69" i="1" s="1"/>
  <c r="AJ69" i="1" s="1"/>
  <c r="AM69" i="1" s="1"/>
  <c r="AP69" i="1" s="1"/>
  <c r="AS69" i="1" s="1"/>
  <c r="N69" i="1"/>
  <c r="Q69" i="1" s="1"/>
  <c r="T69" i="1" s="1"/>
  <c r="W69" i="1" s="1"/>
  <c r="Z69" i="1" s="1"/>
  <c r="AC69" i="1" s="1"/>
  <c r="AF69" i="1" s="1"/>
  <c r="AI69" i="1" s="1"/>
  <c r="AL69" i="1" s="1"/>
  <c r="AO69" i="1" s="1"/>
  <c r="AR69" i="1" s="1"/>
  <c r="P68" i="1"/>
  <c r="S68" i="1" s="1"/>
  <c r="V68" i="1" s="1"/>
  <c r="Y68" i="1" s="1"/>
  <c r="AB68" i="1" s="1"/>
  <c r="AE68" i="1" s="1"/>
  <c r="AH68" i="1" s="1"/>
  <c r="AK68" i="1" s="1"/>
  <c r="AN68" i="1" s="1"/>
  <c r="AQ68" i="1" s="1"/>
  <c r="AT68" i="1" s="1"/>
  <c r="O68" i="1"/>
  <c r="R68" i="1" s="1"/>
  <c r="U68" i="1" s="1"/>
  <c r="X68" i="1" s="1"/>
  <c r="AA68" i="1" s="1"/>
  <c r="AD68" i="1" s="1"/>
  <c r="AG68" i="1" s="1"/>
  <c r="AJ68" i="1" s="1"/>
  <c r="AM68" i="1" s="1"/>
  <c r="AP68" i="1" s="1"/>
  <c r="AS68" i="1" s="1"/>
  <c r="N68" i="1"/>
  <c r="Q68" i="1" s="1"/>
  <c r="T68" i="1" s="1"/>
  <c r="W68" i="1" s="1"/>
  <c r="Z68" i="1" s="1"/>
  <c r="AC68" i="1" s="1"/>
  <c r="AF68" i="1" s="1"/>
  <c r="AI68" i="1" s="1"/>
  <c r="AL68" i="1" s="1"/>
  <c r="AO68" i="1" s="1"/>
  <c r="AR68" i="1" s="1"/>
  <c r="P67" i="1"/>
  <c r="S67" i="1" s="1"/>
  <c r="V67" i="1" s="1"/>
  <c r="Y67" i="1" s="1"/>
  <c r="AB67" i="1" s="1"/>
  <c r="AE67" i="1" s="1"/>
  <c r="AH67" i="1" s="1"/>
  <c r="AK67" i="1" s="1"/>
  <c r="AN67" i="1" s="1"/>
  <c r="AQ67" i="1" s="1"/>
  <c r="AT67" i="1" s="1"/>
  <c r="O67" i="1"/>
  <c r="R67" i="1" s="1"/>
  <c r="U67" i="1" s="1"/>
  <c r="X67" i="1" s="1"/>
  <c r="AA67" i="1" s="1"/>
  <c r="AD67" i="1" s="1"/>
  <c r="AG67" i="1" s="1"/>
  <c r="AJ67" i="1" s="1"/>
  <c r="AM67" i="1" s="1"/>
  <c r="AP67" i="1" s="1"/>
  <c r="AS67" i="1" s="1"/>
  <c r="N67" i="1"/>
  <c r="Q67" i="1" s="1"/>
  <c r="T67" i="1" s="1"/>
  <c r="W67" i="1" s="1"/>
  <c r="Z67" i="1" s="1"/>
  <c r="AC67" i="1" s="1"/>
  <c r="AF67" i="1" s="1"/>
  <c r="AI67" i="1" s="1"/>
  <c r="AL67" i="1" s="1"/>
  <c r="AO67" i="1" s="1"/>
  <c r="AR67" i="1" s="1"/>
  <c r="P65" i="1"/>
  <c r="S65" i="1" s="1"/>
  <c r="V65" i="1" s="1"/>
  <c r="Y65" i="1" s="1"/>
  <c r="AB65" i="1" s="1"/>
  <c r="AE65" i="1" s="1"/>
  <c r="AH65" i="1" s="1"/>
  <c r="AK65" i="1" s="1"/>
  <c r="AN65" i="1" s="1"/>
  <c r="AQ65" i="1" s="1"/>
  <c r="AT65" i="1" s="1"/>
  <c r="O65" i="1"/>
  <c r="R65" i="1" s="1"/>
  <c r="U65" i="1" s="1"/>
  <c r="X65" i="1" s="1"/>
  <c r="AA65" i="1" s="1"/>
  <c r="AD65" i="1" s="1"/>
  <c r="AG65" i="1" s="1"/>
  <c r="AJ65" i="1" s="1"/>
  <c r="AM65" i="1" s="1"/>
  <c r="AP65" i="1" s="1"/>
  <c r="AS65" i="1" s="1"/>
  <c r="N65" i="1"/>
  <c r="Q65" i="1" s="1"/>
  <c r="T65" i="1" s="1"/>
  <c r="W65" i="1" s="1"/>
  <c r="Z65" i="1" s="1"/>
  <c r="AC65" i="1" s="1"/>
  <c r="AF65" i="1" s="1"/>
  <c r="AI65" i="1" s="1"/>
  <c r="AL65" i="1" s="1"/>
  <c r="AO65" i="1" s="1"/>
  <c r="AR65" i="1" s="1"/>
  <c r="D57" i="1"/>
  <c r="E57" i="1" s="1"/>
  <c r="H57" i="1" s="1"/>
  <c r="K57" i="1" s="1"/>
  <c r="N57" i="1" s="1"/>
  <c r="Q57" i="1" s="1"/>
  <c r="T57" i="1" s="1"/>
  <c r="W57" i="1" s="1"/>
  <c r="Z57" i="1" s="1"/>
  <c r="AC57" i="1" s="1"/>
  <c r="AF57" i="1" s="1"/>
  <c r="AI57" i="1" s="1"/>
  <c r="AL57" i="1" s="1"/>
  <c r="AO57" i="1" s="1"/>
  <c r="AR57" i="1" s="1"/>
  <c r="D55" i="1"/>
  <c r="G55" i="1" s="1"/>
  <c r="J55" i="1" s="1"/>
  <c r="M55" i="1" s="1"/>
  <c r="P55" i="1" s="1"/>
  <c r="S55" i="1" s="1"/>
  <c r="V55" i="1" s="1"/>
  <c r="Y55" i="1" s="1"/>
  <c r="AB55" i="1" s="1"/>
  <c r="AE55" i="1" s="1"/>
  <c r="AH55" i="1" s="1"/>
  <c r="AK55" i="1" s="1"/>
  <c r="AN55" i="1" s="1"/>
  <c r="AQ55" i="1" s="1"/>
  <c r="AT55" i="1" s="1"/>
  <c r="AJ88" i="1" l="1"/>
  <c r="AI88" i="1"/>
  <c r="AK88" i="1"/>
  <c r="Y91" i="1"/>
  <c r="W91" i="1"/>
  <c r="X91" i="1"/>
  <c r="AC127" i="1"/>
  <c r="Z128" i="1"/>
  <c r="AL126" i="1"/>
  <c r="AP126" i="1"/>
  <c r="AD127" i="1"/>
  <c r="AA128" i="1"/>
  <c r="AE127" i="1"/>
  <c r="AB128" i="1"/>
  <c r="AN126" i="1"/>
  <c r="G57" i="1"/>
  <c r="J57" i="1" s="1"/>
  <c r="M57" i="1" s="1"/>
  <c r="P57" i="1" s="1"/>
  <c r="S57" i="1" s="1"/>
  <c r="V57" i="1" s="1"/>
  <c r="Y57" i="1" s="1"/>
  <c r="AB57" i="1" s="1"/>
  <c r="AE57" i="1" s="1"/>
  <c r="AH57" i="1" s="1"/>
  <c r="AK57" i="1" s="1"/>
  <c r="AN57" i="1" s="1"/>
  <c r="AQ57" i="1" s="1"/>
  <c r="AT57" i="1" s="1"/>
  <c r="F57" i="1"/>
  <c r="I57" i="1" s="1"/>
  <c r="L57" i="1" s="1"/>
  <c r="O57" i="1" s="1"/>
  <c r="R57" i="1" s="1"/>
  <c r="U57" i="1" s="1"/>
  <c r="X57" i="1" s="1"/>
  <c r="AA57" i="1" s="1"/>
  <c r="AD57" i="1" s="1"/>
  <c r="AG57" i="1" s="1"/>
  <c r="AJ57" i="1" s="1"/>
  <c r="AM57" i="1" s="1"/>
  <c r="AP57" i="1" s="1"/>
  <c r="AS57" i="1" s="1"/>
  <c r="E55" i="1"/>
  <c r="H55" i="1" s="1"/>
  <c r="K55" i="1" s="1"/>
  <c r="N55" i="1" s="1"/>
  <c r="Q55" i="1" s="1"/>
  <c r="T55" i="1" s="1"/>
  <c r="W55" i="1" s="1"/>
  <c r="Z55" i="1" s="1"/>
  <c r="AC55" i="1" s="1"/>
  <c r="AF55" i="1" s="1"/>
  <c r="AI55" i="1" s="1"/>
  <c r="AL55" i="1" s="1"/>
  <c r="AO55" i="1" s="1"/>
  <c r="AR55" i="1" s="1"/>
  <c r="F55" i="1"/>
  <c r="I55" i="1" s="1"/>
  <c r="L55" i="1" s="1"/>
  <c r="O55" i="1" s="1"/>
  <c r="R55" i="1" s="1"/>
  <c r="U55" i="1" s="1"/>
  <c r="X55" i="1" s="1"/>
  <c r="AA55" i="1" s="1"/>
  <c r="AD55" i="1" s="1"/>
  <c r="AG55" i="1" s="1"/>
  <c r="AJ55" i="1" s="1"/>
  <c r="AM55" i="1" s="1"/>
  <c r="AP55" i="1" s="1"/>
  <c r="AS55" i="1" s="1"/>
  <c r="Z91" i="1" l="1"/>
  <c r="AB91" i="1"/>
  <c r="AA91" i="1"/>
  <c r="AQ126" i="1"/>
  <c r="AH127" i="1"/>
  <c r="AE128" i="1"/>
  <c r="AG127" i="1"/>
  <c r="AD128" i="1"/>
  <c r="AS126" i="1"/>
  <c r="AO126" i="1"/>
  <c r="AF127" i="1"/>
  <c r="AC128" i="1"/>
  <c r="AM88" i="1"/>
  <c r="AN88" i="1"/>
  <c r="AL88" i="1"/>
  <c r="P52" i="1"/>
  <c r="S52" i="1" s="1"/>
  <c r="V52" i="1" s="1"/>
  <c r="Y52" i="1" s="1"/>
  <c r="AB52" i="1" s="1"/>
  <c r="AE52" i="1" s="1"/>
  <c r="AH52" i="1" s="1"/>
  <c r="AK52" i="1" s="1"/>
  <c r="AN52" i="1" s="1"/>
  <c r="AQ52" i="1" s="1"/>
  <c r="AT52" i="1" s="1"/>
  <c r="O52" i="1"/>
  <c r="R52" i="1" s="1"/>
  <c r="U52" i="1" s="1"/>
  <c r="X52" i="1" s="1"/>
  <c r="AA52" i="1" s="1"/>
  <c r="AD52" i="1" s="1"/>
  <c r="AG52" i="1" s="1"/>
  <c r="AJ52" i="1" s="1"/>
  <c r="AM52" i="1" s="1"/>
  <c r="AP52" i="1" s="1"/>
  <c r="AS52" i="1" s="1"/>
  <c r="N52" i="1"/>
  <c r="Q52" i="1" s="1"/>
  <c r="T52" i="1" s="1"/>
  <c r="W52" i="1" s="1"/>
  <c r="Z52" i="1" s="1"/>
  <c r="AC52" i="1" s="1"/>
  <c r="AF52" i="1" s="1"/>
  <c r="AI52" i="1" s="1"/>
  <c r="AL52" i="1" s="1"/>
  <c r="AO52" i="1" s="1"/>
  <c r="AR52" i="1" s="1"/>
  <c r="R130" i="1"/>
  <c r="U130" i="1" s="1"/>
  <c r="X130" i="1" s="1"/>
  <c r="AA130" i="1" s="1"/>
  <c r="AD130" i="1" s="1"/>
  <c r="AG130" i="1" s="1"/>
  <c r="AJ130" i="1" s="1"/>
  <c r="AM130" i="1" s="1"/>
  <c r="AP130" i="1" s="1"/>
  <c r="AS130" i="1" s="1"/>
  <c r="P130" i="1"/>
  <c r="S130" i="1" s="1"/>
  <c r="V130" i="1" s="1"/>
  <c r="Y130" i="1" s="1"/>
  <c r="AB130" i="1" s="1"/>
  <c r="AE130" i="1" s="1"/>
  <c r="AH130" i="1" s="1"/>
  <c r="AK130" i="1" s="1"/>
  <c r="AN130" i="1" s="1"/>
  <c r="AQ130" i="1" s="1"/>
  <c r="AT130" i="1" s="1"/>
  <c r="O130" i="1"/>
  <c r="N130" i="1"/>
  <c r="Q130" i="1" s="1"/>
  <c r="T130" i="1" s="1"/>
  <c r="W130" i="1" s="1"/>
  <c r="Z130" i="1" s="1"/>
  <c r="AC130" i="1" s="1"/>
  <c r="AF130" i="1" s="1"/>
  <c r="AI130" i="1" s="1"/>
  <c r="AL130" i="1" s="1"/>
  <c r="AO130" i="1" s="1"/>
  <c r="AR130" i="1" s="1"/>
  <c r="R123" i="1"/>
  <c r="U123" i="1" s="1"/>
  <c r="X123" i="1" s="1"/>
  <c r="AA123" i="1" s="1"/>
  <c r="AD123" i="1" s="1"/>
  <c r="AG123" i="1" s="1"/>
  <c r="AJ123" i="1" s="1"/>
  <c r="AM123" i="1" s="1"/>
  <c r="AP123" i="1" s="1"/>
  <c r="AS123" i="1" s="1"/>
  <c r="P123" i="1"/>
  <c r="S123" i="1" s="1"/>
  <c r="V123" i="1" s="1"/>
  <c r="Y123" i="1" s="1"/>
  <c r="AB123" i="1" s="1"/>
  <c r="AE123" i="1" s="1"/>
  <c r="AH123" i="1" s="1"/>
  <c r="AK123" i="1" s="1"/>
  <c r="AN123" i="1" s="1"/>
  <c r="AQ123" i="1" s="1"/>
  <c r="AT123" i="1" s="1"/>
  <c r="O123" i="1"/>
  <c r="N123" i="1"/>
  <c r="Q123" i="1" s="1"/>
  <c r="T123" i="1" s="1"/>
  <c r="W123" i="1" s="1"/>
  <c r="Z123" i="1" s="1"/>
  <c r="AC123" i="1" s="1"/>
  <c r="AF123" i="1" s="1"/>
  <c r="AI123" i="1" s="1"/>
  <c r="AL123" i="1" s="1"/>
  <c r="AO123" i="1" s="1"/>
  <c r="AR123" i="1" s="1"/>
  <c r="P122" i="1"/>
  <c r="S122" i="1" s="1"/>
  <c r="V122" i="1" s="1"/>
  <c r="Y122" i="1" s="1"/>
  <c r="AB122" i="1" s="1"/>
  <c r="AE122" i="1" s="1"/>
  <c r="AH122" i="1" s="1"/>
  <c r="AK122" i="1" s="1"/>
  <c r="AN122" i="1" s="1"/>
  <c r="AQ122" i="1" s="1"/>
  <c r="AT122" i="1" s="1"/>
  <c r="O122" i="1"/>
  <c r="R122" i="1" s="1"/>
  <c r="U122" i="1" s="1"/>
  <c r="X122" i="1" s="1"/>
  <c r="AA122" i="1" s="1"/>
  <c r="AD122" i="1" s="1"/>
  <c r="AG122" i="1" s="1"/>
  <c r="AJ122" i="1" s="1"/>
  <c r="AM122" i="1" s="1"/>
  <c r="AP122" i="1" s="1"/>
  <c r="AS122" i="1" s="1"/>
  <c r="N122" i="1"/>
  <c r="Q122" i="1" s="1"/>
  <c r="T122" i="1" s="1"/>
  <c r="W122" i="1" s="1"/>
  <c r="Z122" i="1" s="1"/>
  <c r="AC122" i="1" s="1"/>
  <c r="AF122" i="1" s="1"/>
  <c r="AI122" i="1" s="1"/>
  <c r="AL122" i="1" s="1"/>
  <c r="AO122" i="1" s="1"/>
  <c r="AR122" i="1" s="1"/>
  <c r="G139" i="1"/>
  <c r="F139" i="1"/>
  <c r="E139" i="1"/>
  <c r="H139" i="1" s="1"/>
  <c r="K139" i="1" s="1"/>
  <c r="N139" i="1" s="1"/>
  <c r="Q139" i="1" s="1"/>
  <c r="T139" i="1" s="1"/>
  <c r="W139" i="1" s="1"/>
  <c r="Z139" i="1" s="1"/>
  <c r="AC139" i="1" s="1"/>
  <c r="AF139" i="1" s="1"/>
  <c r="AI139" i="1" s="1"/>
  <c r="AL139" i="1" s="1"/>
  <c r="AO139" i="1" s="1"/>
  <c r="AR139" i="1" s="1"/>
  <c r="G138" i="1"/>
  <c r="I138" i="1" s="1"/>
  <c r="F138" i="1"/>
  <c r="E138" i="1"/>
  <c r="H138" i="1" s="1"/>
  <c r="K138" i="1" s="1"/>
  <c r="N138" i="1" s="1"/>
  <c r="Q138" i="1" s="1"/>
  <c r="T138" i="1" s="1"/>
  <c r="W138" i="1" s="1"/>
  <c r="Z138" i="1" s="1"/>
  <c r="AC138" i="1" s="1"/>
  <c r="AF138" i="1" s="1"/>
  <c r="AI138" i="1" s="1"/>
  <c r="AL138" i="1" s="1"/>
  <c r="AO138" i="1" s="1"/>
  <c r="AR138" i="1" s="1"/>
  <c r="G137" i="1"/>
  <c r="F137" i="1"/>
  <c r="E137" i="1"/>
  <c r="H137" i="1" s="1"/>
  <c r="K137" i="1" s="1"/>
  <c r="N137" i="1" s="1"/>
  <c r="Q137" i="1" s="1"/>
  <c r="T137" i="1" s="1"/>
  <c r="W137" i="1" s="1"/>
  <c r="Z137" i="1" s="1"/>
  <c r="AC137" i="1" s="1"/>
  <c r="AF137" i="1" s="1"/>
  <c r="AI137" i="1" s="1"/>
  <c r="AL137" i="1" s="1"/>
  <c r="AO137" i="1" s="1"/>
  <c r="AR137" i="1" s="1"/>
  <c r="I136" i="1"/>
  <c r="G136" i="1"/>
  <c r="J136" i="1" s="1"/>
  <c r="L136" i="1" s="1"/>
  <c r="F136" i="1"/>
  <c r="E136" i="1"/>
  <c r="H136" i="1" s="1"/>
  <c r="K136" i="1" s="1"/>
  <c r="N136" i="1" s="1"/>
  <c r="Q136" i="1" s="1"/>
  <c r="T136" i="1" s="1"/>
  <c r="W136" i="1" s="1"/>
  <c r="Z136" i="1" s="1"/>
  <c r="AC136" i="1" s="1"/>
  <c r="AF136" i="1" s="1"/>
  <c r="AI136" i="1" s="1"/>
  <c r="AL136" i="1" s="1"/>
  <c r="AO136" i="1" s="1"/>
  <c r="AR136" i="1" s="1"/>
  <c r="G135" i="1"/>
  <c r="F135" i="1"/>
  <c r="E135" i="1"/>
  <c r="H135" i="1" s="1"/>
  <c r="K135" i="1" s="1"/>
  <c r="N135" i="1" s="1"/>
  <c r="Q135" i="1" s="1"/>
  <c r="T135" i="1" s="1"/>
  <c r="W135" i="1" s="1"/>
  <c r="Z135" i="1" s="1"/>
  <c r="AC135" i="1" s="1"/>
  <c r="AF135" i="1" s="1"/>
  <c r="AI135" i="1" s="1"/>
  <c r="AL135" i="1" s="1"/>
  <c r="AO135" i="1" s="1"/>
  <c r="AR135" i="1" s="1"/>
  <c r="G134" i="1"/>
  <c r="J134" i="1" s="1"/>
  <c r="L134" i="1" s="1"/>
  <c r="F134" i="1"/>
  <c r="E134" i="1"/>
  <c r="H134" i="1" s="1"/>
  <c r="K134" i="1" s="1"/>
  <c r="N134" i="1" s="1"/>
  <c r="Q134" i="1" s="1"/>
  <c r="T134" i="1" s="1"/>
  <c r="W134" i="1" s="1"/>
  <c r="Z134" i="1" s="1"/>
  <c r="AC134" i="1" s="1"/>
  <c r="AF134" i="1" s="1"/>
  <c r="AI134" i="1" s="1"/>
  <c r="AL134" i="1" s="1"/>
  <c r="AO134" i="1" s="1"/>
  <c r="AR134" i="1" s="1"/>
  <c r="G133" i="1"/>
  <c r="F133" i="1"/>
  <c r="E133" i="1"/>
  <c r="H133" i="1" s="1"/>
  <c r="K133" i="1" s="1"/>
  <c r="N133" i="1" s="1"/>
  <c r="Q133" i="1" s="1"/>
  <c r="T133" i="1" s="1"/>
  <c r="W133" i="1" s="1"/>
  <c r="Z133" i="1" s="1"/>
  <c r="AC133" i="1" s="1"/>
  <c r="AF133" i="1" s="1"/>
  <c r="AI133" i="1" s="1"/>
  <c r="AL133" i="1" s="1"/>
  <c r="AO133" i="1" s="1"/>
  <c r="AR133" i="1" s="1"/>
  <c r="G141" i="1"/>
  <c r="J141" i="1" s="1"/>
  <c r="L141" i="1" s="1"/>
  <c r="F141" i="1"/>
  <c r="E141" i="1"/>
  <c r="H141" i="1" s="1"/>
  <c r="K141" i="1" s="1"/>
  <c r="N141" i="1" s="1"/>
  <c r="Q141" i="1" s="1"/>
  <c r="T141" i="1" s="1"/>
  <c r="W141" i="1" s="1"/>
  <c r="Z141" i="1" s="1"/>
  <c r="AC141" i="1" s="1"/>
  <c r="AF141" i="1" s="1"/>
  <c r="AI141" i="1" s="1"/>
  <c r="AL141" i="1" s="1"/>
  <c r="AO141" i="1" s="1"/>
  <c r="AR141" i="1" s="1"/>
  <c r="G142" i="1"/>
  <c r="I142" i="1" s="1"/>
  <c r="F142" i="1"/>
  <c r="E142" i="1"/>
  <c r="H142" i="1" s="1"/>
  <c r="K142" i="1" s="1"/>
  <c r="N142" i="1" s="1"/>
  <c r="Q142" i="1" s="1"/>
  <c r="T142" i="1" s="1"/>
  <c r="W142" i="1" s="1"/>
  <c r="Z142" i="1" s="1"/>
  <c r="AC142" i="1" s="1"/>
  <c r="AF142" i="1" s="1"/>
  <c r="AI142" i="1" s="1"/>
  <c r="AL142" i="1" s="1"/>
  <c r="AO142" i="1" s="1"/>
  <c r="AR142" i="1" s="1"/>
  <c r="J142" i="1" l="1"/>
  <c r="M141" i="1"/>
  <c r="J138" i="1"/>
  <c r="AI127" i="1"/>
  <c r="AF128" i="1"/>
  <c r="AR126" i="1"/>
  <c r="AJ127" i="1"/>
  <c r="AG128" i="1"/>
  <c r="AK127" i="1"/>
  <c r="AH128" i="1"/>
  <c r="AT126" i="1"/>
  <c r="AC91" i="1"/>
  <c r="AD91" i="1"/>
  <c r="AE91" i="1"/>
  <c r="AQ88" i="1"/>
  <c r="AO88" i="1"/>
  <c r="AP88" i="1"/>
  <c r="I134" i="1"/>
  <c r="J133" i="1"/>
  <c r="I133" i="1"/>
  <c r="J139" i="1"/>
  <c r="I139" i="1"/>
  <c r="M134" i="1"/>
  <c r="J135" i="1"/>
  <c r="I135" i="1"/>
  <c r="J137" i="1"/>
  <c r="I137" i="1"/>
  <c r="M136" i="1"/>
  <c r="I141" i="1"/>
  <c r="P104" i="1"/>
  <c r="S104" i="1" s="1"/>
  <c r="V104" i="1" s="1"/>
  <c r="Y104" i="1" s="1"/>
  <c r="AB104" i="1" s="1"/>
  <c r="AE104" i="1" s="1"/>
  <c r="AH104" i="1" s="1"/>
  <c r="AK104" i="1" s="1"/>
  <c r="AN104" i="1" s="1"/>
  <c r="AQ104" i="1" s="1"/>
  <c r="AT104" i="1" s="1"/>
  <c r="O104" i="1"/>
  <c r="R104" i="1" s="1"/>
  <c r="U104" i="1" s="1"/>
  <c r="X104" i="1" s="1"/>
  <c r="AA104" i="1" s="1"/>
  <c r="AD104" i="1" s="1"/>
  <c r="AG104" i="1" s="1"/>
  <c r="AJ104" i="1" s="1"/>
  <c r="AM104" i="1" s="1"/>
  <c r="AP104" i="1" s="1"/>
  <c r="AS104" i="1" s="1"/>
  <c r="N104" i="1"/>
  <c r="Q104" i="1" s="1"/>
  <c r="T104" i="1" s="1"/>
  <c r="W104" i="1" s="1"/>
  <c r="Z104" i="1" s="1"/>
  <c r="AC104" i="1" s="1"/>
  <c r="AF104" i="1" s="1"/>
  <c r="AI104" i="1" s="1"/>
  <c r="AL104" i="1" s="1"/>
  <c r="AO104" i="1" s="1"/>
  <c r="AR104" i="1" s="1"/>
  <c r="P116" i="1"/>
  <c r="S116" i="1" s="1"/>
  <c r="V116" i="1" s="1"/>
  <c r="Y116" i="1" s="1"/>
  <c r="AB116" i="1" s="1"/>
  <c r="AE116" i="1" s="1"/>
  <c r="AH116" i="1" s="1"/>
  <c r="AK116" i="1" s="1"/>
  <c r="AN116" i="1" s="1"/>
  <c r="AQ116" i="1" s="1"/>
  <c r="AT116" i="1" s="1"/>
  <c r="O116" i="1"/>
  <c r="R116" i="1" s="1"/>
  <c r="U116" i="1" s="1"/>
  <c r="X116" i="1" s="1"/>
  <c r="AA116" i="1" s="1"/>
  <c r="AD116" i="1" s="1"/>
  <c r="AG116" i="1" s="1"/>
  <c r="AJ116" i="1" s="1"/>
  <c r="AM116" i="1" s="1"/>
  <c r="AP116" i="1" s="1"/>
  <c r="AS116" i="1" s="1"/>
  <c r="N116" i="1"/>
  <c r="Q116" i="1" s="1"/>
  <c r="T116" i="1" s="1"/>
  <c r="W116" i="1" s="1"/>
  <c r="Z116" i="1" s="1"/>
  <c r="AC116" i="1" s="1"/>
  <c r="AF116" i="1" s="1"/>
  <c r="AI116" i="1" s="1"/>
  <c r="AL116" i="1" s="1"/>
  <c r="AO116" i="1" s="1"/>
  <c r="AR116" i="1" s="1"/>
  <c r="P27" i="1"/>
  <c r="S27" i="1" s="1"/>
  <c r="V27" i="1" s="1"/>
  <c r="Y27" i="1" s="1"/>
  <c r="AB27" i="1" s="1"/>
  <c r="AE27" i="1" s="1"/>
  <c r="AH27" i="1" s="1"/>
  <c r="AK27" i="1" s="1"/>
  <c r="AN27" i="1" s="1"/>
  <c r="AQ27" i="1" s="1"/>
  <c r="AT27" i="1" s="1"/>
  <c r="O27" i="1"/>
  <c r="R27" i="1" s="1"/>
  <c r="U27" i="1" s="1"/>
  <c r="X27" i="1" s="1"/>
  <c r="AA27" i="1" s="1"/>
  <c r="AD27" i="1" s="1"/>
  <c r="AG27" i="1" s="1"/>
  <c r="AJ27" i="1" s="1"/>
  <c r="AM27" i="1" s="1"/>
  <c r="AP27" i="1" s="1"/>
  <c r="AS27" i="1" s="1"/>
  <c r="N27" i="1"/>
  <c r="Q27" i="1" s="1"/>
  <c r="T27" i="1" s="1"/>
  <c r="W27" i="1" s="1"/>
  <c r="Z27" i="1" s="1"/>
  <c r="AC27" i="1" s="1"/>
  <c r="AF27" i="1" s="1"/>
  <c r="AI27" i="1" s="1"/>
  <c r="AL27" i="1" s="1"/>
  <c r="AO27" i="1" s="1"/>
  <c r="AR27" i="1" s="1"/>
  <c r="P24" i="1"/>
  <c r="S24" i="1" s="1"/>
  <c r="V24" i="1" s="1"/>
  <c r="Y24" i="1" s="1"/>
  <c r="AB24" i="1" s="1"/>
  <c r="AE24" i="1" s="1"/>
  <c r="AH24" i="1" s="1"/>
  <c r="AK24" i="1" s="1"/>
  <c r="AN24" i="1" s="1"/>
  <c r="AQ24" i="1" s="1"/>
  <c r="AT24" i="1" s="1"/>
  <c r="O24" i="1"/>
  <c r="R24" i="1" s="1"/>
  <c r="U24" i="1" s="1"/>
  <c r="X24" i="1" s="1"/>
  <c r="AA24" i="1" s="1"/>
  <c r="AD24" i="1" s="1"/>
  <c r="AG24" i="1" s="1"/>
  <c r="AJ24" i="1" s="1"/>
  <c r="AM24" i="1" s="1"/>
  <c r="AP24" i="1" s="1"/>
  <c r="AS24" i="1" s="1"/>
  <c r="N24" i="1"/>
  <c r="Q24" i="1" s="1"/>
  <c r="T24" i="1" s="1"/>
  <c r="W24" i="1" s="1"/>
  <c r="Z24" i="1" s="1"/>
  <c r="AC24" i="1" s="1"/>
  <c r="AF24" i="1" s="1"/>
  <c r="AI24" i="1" s="1"/>
  <c r="AL24" i="1" s="1"/>
  <c r="AO24" i="1" s="1"/>
  <c r="AR24" i="1" s="1"/>
  <c r="S16" i="1"/>
  <c r="V16" i="1" s="1"/>
  <c r="Y16" i="1" s="1"/>
  <c r="AB16" i="1" s="1"/>
  <c r="AE16" i="1" s="1"/>
  <c r="AH16" i="1" s="1"/>
  <c r="AK16" i="1" s="1"/>
  <c r="AN16" i="1" s="1"/>
  <c r="AQ16" i="1" s="1"/>
  <c r="AT16" i="1" s="1"/>
  <c r="R16" i="1"/>
  <c r="U16" i="1" s="1"/>
  <c r="X16" i="1" s="1"/>
  <c r="AA16" i="1" s="1"/>
  <c r="AD16" i="1" s="1"/>
  <c r="AG16" i="1" s="1"/>
  <c r="AJ16" i="1" s="1"/>
  <c r="AM16" i="1" s="1"/>
  <c r="AP16" i="1" s="1"/>
  <c r="AS16" i="1" s="1"/>
  <c r="Q16" i="1"/>
  <c r="T16" i="1" s="1"/>
  <c r="W16" i="1" s="1"/>
  <c r="Z16" i="1" s="1"/>
  <c r="AC16" i="1" s="1"/>
  <c r="AF16" i="1" s="1"/>
  <c r="AI16" i="1" s="1"/>
  <c r="AL16" i="1" s="1"/>
  <c r="AO16" i="1" s="1"/>
  <c r="AR16" i="1" s="1"/>
  <c r="S17" i="1"/>
  <c r="V17" i="1" s="1"/>
  <c r="Y17" i="1" s="1"/>
  <c r="AB17" i="1" s="1"/>
  <c r="AE17" i="1" s="1"/>
  <c r="AH17" i="1" s="1"/>
  <c r="AK17" i="1" s="1"/>
  <c r="AN17" i="1" s="1"/>
  <c r="AQ17" i="1" s="1"/>
  <c r="AT17" i="1" s="1"/>
  <c r="Q17" i="1"/>
  <c r="T17" i="1" s="1"/>
  <c r="W17" i="1" s="1"/>
  <c r="Z17" i="1" s="1"/>
  <c r="AC17" i="1" s="1"/>
  <c r="AF17" i="1" s="1"/>
  <c r="AI17" i="1" s="1"/>
  <c r="AL17" i="1" s="1"/>
  <c r="AO17" i="1" s="1"/>
  <c r="AR17" i="1" s="1"/>
  <c r="R17" i="1"/>
  <c r="U17" i="1" s="1"/>
  <c r="X17" i="1" s="1"/>
  <c r="AA17" i="1" s="1"/>
  <c r="AD17" i="1" s="1"/>
  <c r="AG17" i="1" s="1"/>
  <c r="AJ17" i="1" s="1"/>
  <c r="AM17" i="1" s="1"/>
  <c r="AP17" i="1" s="1"/>
  <c r="AS17" i="1" s="1"/>
  <c r="P12" i="1"/>
  <c r="S12" i="1" s="1"/>
  <c r="V12" i="1" s="1"/>
  <c r="Y12" i="1" s="1"/>
  <c r="AB12" i="1" s="1"/>
  <c r="AE12" i="1" s="1"/>
  <c r="AH12" i="1" s="1"/>
  <c r="AK12" i="1" s="1"/>
  <c r="AN12" i="1" s="1"/>
  <c r="AQ12" i="1" s="1"/>
  <c r="AT12" i="1" s="1"/>
  <c r="O12" i="1"/>
  <c r="R12" i="1" s="1"/>
  <c r="U12" i="1" s="1"/>
  <c r="X12" i="1" s="1"/>
  <c r="AA12" i="1" s="1"/>
  <c r="AD12" i="1" s="1"/>
  <c r="AG12" i="1" s="1"/>
  <c r="AJ12" i="1" s="1"/>
  <c r="AM12" i="1" s="1"/>
  <c r="AP12" i="1" s="1"/>
  <c r="AS12" i="1" s="1"/>
  <c r="N12" i="1"/>
  <c r="Q12" i="1" s="1"/>
  <c r="T12" i="1" s="1"/>
  <c r="W12" i="1" s="1"/>
  <c r="Z12" i="1" s="1"/>
  <c r="AC12" i="1" s="1"/>
  <c r="AF12" i="1" s="1"/>
  <c r="AI12" i="1" s="1"/>
  <c r="AL12" i="1" s="1"/>
  <c r="AO12" i="1" s="1"/>
  <c r="AR12" i="1" s="1"/>
  <c r="P9" i="1"/>
  <c r="S9" i="1" s="1"/>
  <c r="V9" i="1" s="1"/>
  <c r="Y9" i="1" s="1"/>
  <c r="AB9" i="1" s="1"/>
  <c r="AE9" i="1" s="1"/>
  <c r="AH9" i="1" s="1"/>
  <c r="AK9" i="1" s="1"/>
  <c r="AN9" i="1" s="1"/>
  <c r="AQ9" i="1" s="1"/>
  <c r="AT9" i="1" s="1"/>
  <c r="N9" i="1"/>
  <c r="Q9" i="1" s="1"/>
  <c r="T9" i="1" s="1"/>
  <c r="W9" i="1" s="1"/>
  <c r="Z9" i="1" s="1"/>
  <c r="AC9" i="1" s="1"/>
  <c r="AF9" i="1" s="1"/>
  <c r="AI9" i="1" s="1"/>
  <c r="AL9" i="1" s="1"/>
  <c r="AO9" i="1" s="1"/>
  <c r="AR9" i="1" s="1"/>
  <c r="O9" i="1"/>
  <c r="R9" i="1" s="1"/>
  <c r="U9" i="1" s="1"/>
  <c r="X9" i="1" s="1"/>
  <c r="AA9" i="1" s="1"/>
  <c r="AD9" i="1" s="1"/>
  <c r="AG9" i="1" s="1"/>
  <c r="AJ9" i="1" s="1"/>
  <c r="AM9" i="1" s="1"/>
  <c r="AP9" i="1" s="1"/>
  <c r="AS9" i="1" s="1"/>
  <c r="AR88" i="1" l="1"/>
  <c r="AS88" i="1"/>
  <c r="AT88" i="1"/>
  <c r="AL127" i="1"/>
  <c r="AI128" i="1"/>
  <c r="O141" i="1"/>
  <c r="P141" i="1"/>
  <c r="AH91" i="1"/>
  <c r="AF91" i="1"/>
  <c r="AG91" i="1"/>
  <c r="AN127" i="1"/>
  <c r="AK128" i="1"/>
  <c r="AM127" i="1"/>
  <c r="AJ128" i="1"/>
  <c r="L138" i="1"/>
  <c r="M138" i="1"/>
  <c r="L142" i="1"/>
  <c r="M142" i="1"/>
  <c r="P136" i="1"/>
  <c r="O136" i="1"/>
  <c r="L137" i="1"/>
  <c r="M137" i="1"/>
  <c r="M139" i="1"/>
  <c r="L139" i="1"/>
  <c r="M135" i="1"/>
  <c r="L135" i="1"/>
  <c r="P134" i="1"/>
  <c r="O134" i="1"/>
  <c r="M133" i="1"/>
  <c r="L133" i="1"/>
  <c r="O142" i="1" l="1"/>
  <c r="P142" i="1"/>
  <c r="P138" i="1"/>
  <c r="O138" i="1"/>
  <c r="R141" i="1"/>
  <c r="S141" i="1"/>
  <c r="AP127" i="1"/>
  <c r="AM128" i="1"/>
  <c r="AQ127" i="1"/>
  <c r="AN128" i="1"/>
  <c r="AK91" i="1"/>
  <c r="AI91" i="1"/>
  <c r="AJ91" i="1"/>
  <c r="AO127" i="1"/>
  <c r="AL128" i="1"/>
  <c r="P133" i="1"/>
  <c r="O133" i="1"/>
  <c r="P139" i="1"/>
  <c r="O139" i="1"/>
  <c r="P137" i="1"/>
  <c r="O137" i="1"/>
  <c r="S134" i="1"/>
  <c r="R134" i="1"/>
  <c r="P135" i="1"/>
  <c r="O135" i="1"/>
  <c r="S136" i="1"/>
  <c r="R136" i="1"/>
  <c r="AR127" i="1" l="1"/>
  <c r="AR128" i="1" s="1"/>
  <c r="AO128" i="1"/>
  <c r="V141" i="1"/>
  <c r="U141" i="1"/>
  <c r="R142" i="1"/>
  <c r="S142" i="1"/>
  <c r="AL91" i="1"/>
  <c r="AN91" i="1"/>
  <c r="AM91" i="1"/>
  <c r="AT127" i="1"/>
  <c r="AT128" i="1" s="1"/>
  <c r="AQ128" i="1"/>
  <c r="AS127" i="1"/>
  <c r="AS128" i="1" s="1"/>
  <c r="AP128" i="1"/>
  <c r="S138" i="1"/>
  <c r="R138" i="1"/>
  <c r="R135" i="1"/>
  <c r="S135" i="1"/>
  <c r="V134" i="1"/>
  <c r="U134" i="1"/>
  <c r="R139" i="1"/>
  <c r="S139" i="1"/>
  <c r="U136" i="1"/>
  <c r="V136" i="1"/>
  <c r="R137" i="1"/>
  <c r="S137" i="1"/>
  <c r="R133" i="1"/>
  <c r="S133" i="1"/>
  <c r="U138" i="1" l="1"/>
  <c r="V138" i="1"/>
  <c r="AP91" i="1"/>
  <c r="AQ91" i="1"/>
  <c r="AO91" i="1"/>
  <c r="V142" i="1"/>
  <c r="U142" i="1"/>
  <c r="Y141" i="1"/>
  <c r="X141" i="1"/>
  <c r="V137" i="1"/>
  <c r="U137" i="1"/>
  <c r="X136" i="1"/>
  <c r="Y136" i="1"/>
  <c r="X134" i="1"/>
  <c r="Y134" i="1"/>
  <c r="V133" i="1"/>
  <c r="U133" i="1"/>
  <c r="V139" i="1"/>
  <c r="U139" i="1"/>
  <c r="V135" i="1"/>
  <c r="U135" i="1"/>
  <c r="AB141" i="1" l="1"/>
  <c r="AA141" i="1"/>
  <c r="X142" i="1"/>
  <c r="Y142" i="1"/>
  <c r="AT91" i="1"/>
  <c r="AR91" i="1"/>
  <c r="AS91" i="1"/>
  <c r="Y138" i="1"/>
  <c r="X138" i="1"/>
  <c r="AB136" i="1"/>
  <c r="AA136" i="1"/>
  <c r="X139" i="1"/>
  <c r="Y139" i="1"/>
  <c r="Y133" i="1"/>
  <c r="X133" i="1"/>
  <c r="AB134" i="1"/>
  <c r="AA134" i="1"/>
  <c r="Y135" i="1"/>
  <c r="X135" i="1"/>
  <c r="Y137" i="1"/>
  <c r="X137" i="1"/>
  <c r="AA138" i="1" l="1"/>
  <c r="AB138" i="1"/>
  <c r="AB142" i="1"/>
  <c r="AA142" i="1"/>
  <c r="AE141" i="1"/>
  <c r="AD141" i="1"/>
  <c r="AB135" i="1"/>
  <c r="AA135" i="1"/>
  <c r="AA133" i="1"/>
  <c r="AB133" i="1"/>
  <c r="AE136" i="1"/>
  <c r="AD136" i="1"/>
  <c r="AB139" i="1"/>
  <c r="AA139" i="1"/>
  <c r="AB137" i="1"/>
  <c r="AA137" i="1"/>
  <c r="AE134" i="1"/>
  <c r="AD134" i="1"/>
  <c r="AE138" i="1" l="1"/>
  <c r="AD138" i="1"/>
  <c r="AG141" i="1"/>
  <c r="AH141" i="1"/>
  <c r="AE142" i="1"/>
  <c r="AD142" i="1"/>
  <c r="AD133" i="1"/>
  <c r="AE133" i="1"/>
  <c r="AD137" i="1"/>
  <c r="AE137" i="1"/>
  <c r="AD139" i="1"/>
  <c r="AE139" i="1"/>
  <c r="AH134" i="1"/>
  <c r="AG134" i="1"/>
  <c r="AH136" i="1"/>
  <c r="AG136" i="1"/>
  <c r="AD135" i="1"/>
  <c r="AE135" i="1"/>
  <c r="AK141" i="1" l="1"/>
  <c r="AJ141" i="1"/>
  <c r="AG142" i="1"/>
  <c r="AH142" i="1"/>
  <c r="AH138" i="1"/>
  <c r="AG138" i="1"/>
  <c r="AJ134" i="1"/>
  <c r="AK134" i="1"/>
  <c r="AH139" i="1"/>
  <c r="AG139" i="1"/>
  <c r="AH133" i="1"/>
  <c r="AG133" i="1"/>
  <c r="AJ136" i="1"/>
  <c r="AK136" i="1"/>
  <c r="AH135" i="1"/>
  <c r="AG135" i="1"/>
  <c r="AH137" i="1"/>
  <c r="AG137" i="1"/>
  <c r="AJ142" i="1" l="1"/>
  <c r="AK142" i="1"/>
  <c r="AJ138" i="1"/>
  <c r="AK138" i="1"/>
  <c r="AM141" i="1"/>
  <c r="AN141" i="1"/>
  <c r="AN134" i="1"/>
  <c r="AM134" i="1"/>
  <c r="AK135" i="1"/>
  <c r="AJ135" i="1"/>
  <c r="AN136" i="1"/>
  <c r="AM136" i="1"/>
  <c r="AJ137" i="1"/>
  <c r="AK137" i="1"/>
  <c r="AJ139" i="1"/>
  <c r="AK139" i="1"/>
  <c r="AK133" i="1"/>
  <c r="AJ133" i="1"/>
  <c r="AP141" i="1" l="1"/>
  <c r="AQ141" i="1"/>
  <c r="AN138" i="1"/>
  <c r="AM138" i="1"/>
  <c r="AM142" i="1"/>
  <c r="AN142" i="1"/>
  <c r="AN135" i="1"/>
  <c r="AM135" i="1"/>
  <c r="AN139" i="1"/>
  <c r="AM139" i="1"/>
  <c r="AQ136" i="1"/>
  <c r="AP136" i="1"/>
  <c r="AN137" i="1"/>
  <c r="AM137" i="1"/>
  <c r="AN133" i="1"/>
  <c r="AM133" i="1"/>
  <c r="AQ134" i="1"/>
  <c r="AP134" i="1"/>
  <c r="AP142" i="1" l="1"/>
  <c r="AQ142" i="1"/>
  <c r="AT141" i="1"/>
  <c r="AS141" i="1"/>
  <c r="AQ138" i="1"/>
  <c r="AP138" i="1"/>
  <c r="AP137" i="1"/>
  <c r="AQ137" i="1"/>
  <c r="AP133" i="1"/>
  <c r="AQ133" i="1"/>
  <c r="AP139" i="1"/>
  <c r="AQ139" i="1"/>
  <c r="AT134" i="1"/>
  <c r="AS134" i="1"/>
  <c r="AT136" i="1"/>
  <c r="AS136" i="1"/>
  <c r="AP135" i="1"/>
  <c r="AQ135" i="1"/>
  <c r="AT142" i="1" l="1"/>
  <c r="AS142" i="1"/>
  <c r="AT138" i="1"/>
  <c r="AS138" i="1"/>
  <c r="AT135" i="1"/>
  <c r="AS135" i="1"/>
  <c r="AT133" i="1"/>
  <c r="AS133" i="1"/>
  <c r="AT139" i="1"/>
  <c r="AS139" i="1"/>
  <c r="AT137" i="1"/>
  <c r="AS137" i="1"/>
</calcChain>
</file>

<file path=xl/comments1.xml><?xml version="1.0" encoding="utf-8"?>
<comments xmlns="http://schemas.openxmlformats.org/spreadsheetml/2006/main">
  <authors>
    <author/>
  </authors>
  <commentList>
    <comment ref="D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(Оценка)(t) / Продукция сельского хозяйства во всех категориях хозяйств - всего, млн.руб. в сопоставимых ценах (Факт)(t-1)*100</t>
        </r>
      </text>
    </comment>
    <comment ref="E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F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G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H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I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J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K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L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M5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E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(Оценка) (t-1)/ Индекс-дефлятор - животноводство, в % к предыдущему году (Прогноз I вариант) (t) *10000</t>
        </r>
      </text>
    </comment>
    <comment ref="F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(Оценка) (t-1)/ Индекс-дефлятор - животноводство, в % к предыдущему году (Прогноз II вариант) (t) *10000</t>
        </r>
      </text>
    </comment>
    <comment ref="G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H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I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J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K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L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M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N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O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P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Q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R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S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T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U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V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W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X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Y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Z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A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AB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C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D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AE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F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G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AH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I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J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AK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L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M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AN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O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P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AQ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R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AS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 вариант)(t)/Из всех категории хозяйств: продукция животноводства, млн.руб. в ценах соответствующих лет (Прогноз I вариант) (t-1)/ Индекс-дефлятор - животноводство, в % к предыдущему году (Прогноз I вариант) (t) *10000</t>
        </r>
      </text>
    </comment>
    <comment ref="AT57" authorId="0">
      <text>
        <r>
          <rPr>
            <sz val="10"/>
            <rFont val="Arial"/>
            <family val="2"/>
            <charset val="204"/>
          </rPr>
          <t>Из всех категории хозяйств: продукция животноводства, млн.руб. в ценах соответствующих лет (Прогноз II вариант)(t)/Из всех категории хозяйств: продукция животноводства, млн.руб. в ценах соответствующих лет (Прогноз II вариант) (t-1)/ Индекс-дефлятор - животноводство, в % к предыдущему году (Прогноз II вариант) (t) *10000</t>
        </r>
      </text>
    </comment>
    <comment ref="D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(Оценка)(t) / Продукция сельского хозяйства во всех категориях хозяйств - всего, млн.руб. в сопоставимых ценах (Факт)(t-1)*100</t>
        </r>
      </text>
    </comment>
    <comment ref="E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F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G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H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I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J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K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L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M58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D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(Оценка)(t) / Продукция сельского хозяйства во всех категориях хозяйств - всего, млн.руб. в сопоставимых ценах (Факт)(t-1)*100</t>
        </r>
      </text>
    </comment>
    <comment ref="E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F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G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(Оценка)(t-1)*100</t>
        </r>
      </text>
    </comment>
    <comment ref="H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I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J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K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L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M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N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O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P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Q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R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S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T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U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V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W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X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Y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Z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A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B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C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D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E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F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G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H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I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J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K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L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M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N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O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P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Q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R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S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T92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N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O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P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Q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R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S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T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U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V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W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X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Y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Z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A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B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C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D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E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F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G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H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I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J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K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L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M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N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O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P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Q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R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S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T94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N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O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P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Q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R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S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T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U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V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W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X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Y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Z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A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B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C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D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E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F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G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H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I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J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K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L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M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N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O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P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Q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  <comment ref="AR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 вариант)(t) / Продукция сельского хозяйства во всех категориях хозяйств - всего, млн.руб. в сопоставимых ценах (Прогноз I вариант)(t-1)*100</t>
        </r>
      </text>
    </comment>
    <comment ref="AS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 вариант)(t) / Продукция сельского хозяйства во всех категориях хозяйств - всего, млн.руб. в сопоставимых ценах (Прогноз II вариант)(t-1)*100</t>
        </r>
      </text>
    </comment>
    <comment ref="AT96" authorId="0">
      <text>
        <r>
          <rPr>
            <sz val="10"/>
            <rFont val="Arial"/>
            <family val="2"/>
            <charset val="204"/>
          </rPr>
          <t>Продукция сельского хозяйства во всех категориях хозяйств - всего, млн.руб. в сопоставимых ценах (Прогноз III вариант)(t) / Продукция сельского хозяйства во всех категориях хозяйств - всего, млн.руб. в сопоставимых ценах (Прогноз III вариант)(t-1)*100</t>
        </r>
      </text>
    </comment>
  </commentList>
</comments>
</file>

<file path=xl/sharedStrings.xml><?xml version="1.0" encoding="utf-8"?>
<sst xmlns="http://schemas.openxmlformats.org/spreadsheetml/2006/main" count="206" uniqueCount="161">
  <si>
    <t>(форма № 2-свод)</t>
  </si>
  <si>
    <t>ОСНОВНЫЕ ПОКАЗАТЕЛИ</t>
  </si>
  <si>
    <t>социально-экономического развития</t>
  </si>
  <si>
    <t>Территория:Зилаирский</t>
  </si>
  <si>
    <t>Показатели</t>
  </si>
  <si>
    <t>Отчет</t>
  </si>
  <si>
    <t>Оценка</t>
  </si>
  <si>
    <t>Прогноз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</si>
  <si>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</si>
  <si>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</si>
  <si>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</si>
  <si>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</si>
  <si>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</si>
  <si>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</si>
  <si>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</si>
  <si>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</si>
  <si>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</si>
  <si>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</si>
  <si>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</si>
  <si>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</si>
  <si>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</si>
  <si>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</si>
  <si>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2015</t>
  </si>
  <si>
    <t>2016</t>
  </si>
  <si>
    <t>Прогноз - Вариант 1 (Консервативный)</t>
  </si>
  <si>
    <t>Прогноз - Вариант 2 (Базовый)</t>
  </si>
  <si>
    <t>Прогноз - Вариант 3 (Целевой)</t>
  </si>
  <si>
    <t>ДЕМОГРАФИЧЕСКИЕ ПОКАЗАТЕЛИ</t>
  </si>
  <si>
    <t>Численность населения среднегодовая - всего, тыс. человек</t>
  </si>
  <si>
    <t>в том числе:</t>
  </si>
  <si>
    <t xml:space="preserve">   городского населения, тыс. человек</t>
  </si>
  <si>
    <t xml:space="preserve">   сельского населения, тыс. человек</t>
  </si>
  <si>
    <t>Коэффициент рождаемости, число родившихся на 1000 человек населения</t>
  </si>
  <si>
    <t>Коэффициент смертности, число умерших на 1000 человек населения</t>
  </si>
  <si>
    <t>ФИНАНСОВЫЕ ПОКАЗАТЕЛИ</t>
  </si>
  <si>
    <t>Прибыль по всем видам деятельности, млн.руб. в ценах соответствующих лет</t>
  </si>
  <si>
    <t>Прибыль прибыльных организаций для целей бухгалтерского учета, млн.руб. в ценах соответствующих лет</t>
  </si>
  <si>
    <t>ПРОМЫШЛЕННОЕ ПРОИЗВОДСТВО</t>
  </si>
  <si>
    <t>Индекс промышленного производства, в % к предыдущему году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</si>
  <si>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</si>
  <si>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силами, млн. рублей в ценах 2015 года</t>
  </si>
  <si>
    <t>Индекс производства, в % к предыдущему году в сопоставимых ценах</t>
  </si>
  <si>
    <t>Обрабатывающие производства</t>
  </si>
  <si>
    <t>Производство и распределение электроэнергии, газа и воды</t>
  </si>
  <si>
    <t>Доля инновационной продукции в общем объеме отгруженной продукции</t>
  </si>
  <si>
    <t>ВАЖНЕЙШИЕ ВИДЫ ПРОДУКЦИИ</t>
  </si>
  <si>
    <t>Электроэнергия, млрд. кВт. ч</t>
  </si>
  <si>
    <t>Нефть, включая газовый конденсат- всего, млн. тонн</t>
  </si>
  <si>
    <t>в т. ч. на территории Республики Башкортостан, млн. тонн</t>
  </si>
  <si>
    <t>Первичная переработка нефти, тыс. тонн</t>
  </si>
  <si>
    <t>Бензин автомобильный, тыс. тонн</t>
  </si>
  <si>
    <t>Топливо дизельное, тыс. тонн</t>
  </si>
  <si>
    <t>Удобрения минеральные или химические, тыс. тонн</t>
  </si>
  <si>
    <t>Карбонат динатрия (карбонат натрия, сода кальцинированная), тыс. тонн</t>
  </si>
  <si>
    <t>Гидроксид натрия (сода каустическая), тыс. тонн</t>
  </si>
  <si>
    <t>Каучуки синтетические, тыс. тонн</t>
  </si>
  <si>
    <t>Прокат черных металлов готовый, тыс. тонн</t>
  </si>
  <si>
    <t>Станки металлорежущие, штук</t>
  </si>
  <si>
    <t>Плиты древесностружечные, тыс. усл. куб. м</t>
  </si>
  <si>
    <t>Плиты древесноволокнистые, млн.усл.кв.м</t>
  </si>
  <si>
    <t>Фанера клееная, тыс. куб. м</t>
  </si>
  <si>
    <t>ТРАНСПОРТ И СВЯЗЬ</t>
  </si>
  <si>
    <t>Протяженность автомобильных дорог общего пользования с твердым покрытием, км</t>
  </si>
  <si>
    <t>Объем пассажирооборота транспорта общего пользования, млн.пасс. км</t>
  </si>
  <si>
    <t>Объем пассажирооборота транспорта общего пользования, в % к предыдущему году</t>
  </si>
  <si>
    <t>Количество пользователей сети Интернет на 100 человек населения, единиц</t>
  </si>
  <si>
    <t>АГРОПРОМЫШЛЕННЫЙ КОМПЛЕКС</t>
  </si>
  <si>
    <t>Продукция сельского хозяйства в хозяйствах всех категорий, млн.руб. в ценах 2015 года</t>
  </si>
  <si>
    <t>Продукция сельского хозяйства в хозяйствах всех категорий, в % к предыдущему году</t>
  </si>
  <si>
    <t>в том числе</t>
  </si>
  <si>
    <t>растениеводство, млн. рублей в ценах 2015 года</t>
  </si>
  <si>
    <t>растениеводство, в % к предыдущему году</t>
  </si>
  <si>
    <t>животноводство, млн. рублей в ценах 2015 года</t>
  </si>
  <si>
    <t>животноводство, в % к предыдущему году</t>
  </si>
  <si>
    <t>Продукция сельского хозяйства по всем категориям хозяйств</t>
  </si>
  <si>
    <t>продукция сельскохозяйственных предприятий, в % к предыдущему году</t>
  </si>
  <si>
    <t>продукция крестьянских (фермерских) хозяйств и индивидуальных предпринимателей, в % к предыдущему году</t>
  </si>
  <si>
    <t>продукция в хозяйствах населения, в % к предыдущему году</t>
  </si>
  <si>
    <t>РАСТЕНИЕВОДСТВО</t>
  </si>
  <si>
    <t>Зерно (в весе после доработки), тыс. тонн</t>
  </si>
  <si>
    <t>в том числе пшеница, тыс. тонн</t>
  </si>
  <si>
    <t>Сахарная свекла, тыс. тонн</t>
  </si>
  <si>
    <t>Подсолнечник на маслосемена, тыс. тонн</t>
  </si>
  <si>
    <t>Картофель, тыс. тонн</t>
  </si>
  <si>
    <t>Овощи, тыс. тонн</t>
  </si>
  <si>
    <t>ЖИВОТНОВОДСТВО</t>
  </si>
  <si>
    <t>Скот и птица (в живом весе) - всего, тыс. тонн</t>
  </si>
  <si>
    <t>Молоко - всего, тыс. тонн</t>
  </si>
  <si>
    <t>Яйца - всего, млн. штук</t>
  </si>
  <si>
    <t>ПРОИЗВОДСТВО ПИЩЕВЫХ ПРОДУКТОВ</t>
  </si>
  <si>
    <t>Мясо и субпродукты - всего, тыс. тонн</t>
  </si>
  <si>
    <t>Мясные полуфабрикаты, тонн</t>
  </si>
  <si>
    <t>Цельномолочная продукция (в пересчете на молоко), тонн</t>
  </si>
  <si>
    <t>Масло сливочное, тонн</t>
  </si>
  <si>
    <t>Сыры и продукты сырные, тыс. тонн</t>
  </si>
  <si>
    <t>Сахар белый свекловичный или тросниковый, тыс. тонн</t>
  </si>
  <si>
    <t>Водка, тыс.дкл.</t>
  </si>
  <si>
    <t>Пиво, кроме отходов пивоварения, тыс.дкл.</t>
  </si>
  <si>
    <t>Хлеб и хлебобулочные изделия, тонн</t>
  </si>
  <si>
    <t>Мука, тонн</t>
  </si>
  <si>
    <t>Масла растительные, тонн</t>
  </si>
  <si>
    <t>ИНВЕСТИЦИИ</t>
  </si>
  <si>
    <t>Инвестиции в основной капитал за счет всех источников финансирования, млн.руб. в ценах 2015 года</t>
  </si>
  <si>
    <t>Инвестиции в основной капитал за счет всех источников финансирования, в % к предыдущему году</t>
  </si>
  <si>
    <t>СТРОИТЕЛЬСТВО</t>
  </si>
  <si>
    <t>Объем работ, выполненных по виду деятельности "Строительство", млн.руб. в ценах 2015 года</t>
  </si>
  <si>
    <t>Объем работ выполненных по виду деятельности "Строительство", в % к предыдущему году</t>
  </si>
  <si>
    <t>РЫНОК ТОВАРОВ И УСЛУГ</t>
  </si>
  <si>
    <t>Оборот розничной торговли, млн.руб. в ценах 2015 года</t>
  </si>
  <si>
    <t>Оборот розничной торговли, в % к предыдущему году</t>
  </si>
  <si>
    <t>Объем платных услуг населению, млн.руб. в ценах 2015 года</t>
  </si>
  <si>
    <t>Объем платных услуг населению, в % к предыдущему году</t>
  </si>
  <si>
    <t>ТРУД И ЗАНЯТОСТЬ</t>
  </si>
  <si>
    <t>Численность трудовых ресурсов, тыс. человек</t>
  </si>
  <si>
    <t>Численность занятых в экономике (среднегодовая) - всего, тыс. человек</t>
  </si>
  <si>
    <t>Уровень зарегистрированной безработицы, %</t>
  </si>
  <si>
    <t>Среднесписочная численность работников организаций - всего, тыс. человек</t>
  </si>
  <si>
    <t>Фонд заработной платы работников, млн.руб. в ценах соответствующих лет</t>
  </si>
  <si>
    <t>Среднемесячная заработная плата, рублей</t>
  </si>
  <si>
    <t>ВВОД В ДЕЙСТВИЕ ОБЪЕКТОВ СОЦИАЛЬНО-КУЛЬТУРНОГО НАЗНАЧЕНИЯ</t>
  </si>
  <si>
    <t>Ввод в действие объектов социально-культурного назначения по всем источникам финансирования</t>
  </si>
  <si>
    <t>Дошкольные образовательные учреждения, мест</t>
  </si>
  <si>
    <t>Общеобразовательные учреждения, уч. мест</t>
  </si>
  <si>
    <t>Больничные учреждения, коек</t>
  </si>
  <si>
    <t>МАЛОЕ И СРЕДНЕЕ ПРЕДПРИНИМАТЕЛЬСТВО</t>
  </si>
  <si>
    <t xml:space="preserve">Количество малых и микропредприятий предприятий, единиц
</t>
  </si>
  <si>
    <t>Количество малых предприятий, единиц</t>
  </si>
  <si>
    <t>Количество микропредприятий, единиц</t>
  </si>
  <si>
    <t>Количество средних предприятий - всего по состоянию на конец года, единиц</t>
  </si>
  <si>
    <t>Среднесписочная численность работников (без внешних совместителей), занятых на малых и микропредприятиях - всего, человек</t>
  </si>
  <si>
    <t>Число занятых на малых предприятиях, человек</t>
  </si>
  <si>
    <t>Число занятых на микропредприятиях, человек</t>
  </si>
  <si>
    <t>Среднесписочная численность работников (без внешних совместителей), занятых на средних предприятиях - всего, человек</t>
  </si>
  <si>
    <t>Оборот малых и микропредприятий, млн. рублей в ценах 2015 года</t>
  </si>
  <si>
    <t>Оборот малых и микропредприятий, % к предыдущему году</t>
  </si>
  <si>
    <t>Оборот средних предприятий, млн. рублей в ценах 2015 года</t>
  </si>
  <si>
    <t>Оборот средних предприятий, % к предыдущему году</t>
  </si>
  <si>
    <t>Число индивидуальных предпринимателей, тыс.единиц</t>
  </si>
  <si>
    <t>Объем выручки индивидуальных предпринимателей от реализации товаров, продукции, работ и услуг, млн. рублей</t>
  </si>
  <si>
    <t>ДЕНЕЖНЫЕ ДОХОДЫ И РАСХОДЫ</t>
  </si>
  <si>
    <t>Доходы - всего, млн. рублей в ценах соответствующих лет</t>
  </si>
  <si>
    <t>Расходы и сбережения - всего, млн. рублей в ценах соответствующих лет</t>
  </si>
  <si>
    <t>Превышение доходов над расходами (+), или расходов над доходами (-), млн. рублей в ценах соответствующих лет</t>
  </si>
  <si>
    <t>Величина прожиточного минимума в среднем на душу населения в месяц (рублей), рублей в ценах соответствующих лет (прогнозирование показателя осуществляет Минтруд РБ, информация будет выставлена для просмотра и использования в данной таблице).</t>
  </si>
  <si>
    <t>Численность населения с денежными доходами ниже прожиточного минимума, в % ко всему населению</t>
  </si>
  <si>
    <t>ОБРАЗОВАНИЕ, ЗДРАВООХРАНЕНИЕ, КУЛЬТУРА</t>
  </si>
  <si>
    <t>Обеспеченность:</t>
  </si>
  <si>
    <t>больничными койками, коек на 10 тыс. населения</t>
  </si>
  <si>
    <t>амбулаторно-поликлиническими учреждениями, пос. в смену на 10 тыс. населения</t>
  </si>
  <si>
    <t>врачами, человек на 10 тыс. населения</t>
  </si>
  <si>
    <t>средним медицинским персоналом, человек на 10 тыс. населения</t>
  </si>
  <si>
    <t>стационарными учреждениями социального обслуживания престарелых и инвалидов (взрослых и детей), мест на 10 тыс. населения</t>
  </si>
  <si>
    <t>учреждениями культурно-досугового типа, учреждений на 100 тыс. населения</t>
  </si>
  <si>
    <t>дошкольными образовательными учреждениями, мест на 1000 детей дошкольного возраста</t>
  </si>
  <si>
    <t>ЖИЛИЩНОЕ СТРОИТЕЛЬСТВО</t>
  </si>
  <si>
    <t>Ввод в эксплуатацию жилых домов за счет всех источников финансирования, тыс.кв.м общей площади</t>
  </si>
  <si>
    <t>Общая площадь жилых помещений, приходящаяся на 1 жителя (на конец года), кв. м</t>
  </si>
  <si>
    <t>ВНЕШНЕЭКОНОМИЧЕСКАЯ ДЕЯТЕЛЬНОСТЬ</t>
  </si>
  <si>
    <t>Внешнеторговый оборот, млн.долл.США</t>
  </si>
  <si>
    <t>Экспорт товаров, млн. долл. США</t>
  </si>
  <si>
    <t>Импорт товаров, млн. долл. 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</si>
</sst>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"/>
    </font>
    <font>
      <sz val="8"/>
      <name val="Arial"/>
      <family val="2"/>
      <charset val="204"/>
    </font>
    <font>
      <sz val="14"/>
      <color rgb="FF000080"/>
      <name val="Tahoma"/>
      <family val="2"/>
      <charset val="204"/>
    </font>
    <font>
      <b/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8">
    <border>
      <left/>
      <right/>
      <top/>
      <bottom/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numFmtId="0" fontId="0" fillId="0" borderId="0"/>
  </cellStyleXfs>
  <cellXfs count="3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4" fillId="3" borderId="6" xfId="0" applyFont="1" applyFill="1" applyBorder="1" applyAlignment="1">
      <alignment horizontal="left" vertical="center" wrapText="1"/>
    </xf>
    <xf numFmtId="2" fontId="5" fillId="0" borderId="6" xfId="0" applyNumberFormat="1" applyFont="1" applyBorder="1" applyAlignment="1" applyProtection="1">
      <alignment horizontal="center" vertical="center"/>
      <protection locked="0" hidden="1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 indent="2"/>
    </xf>
    <xf numFmtId="0" fontId="4" fillId="3" borderId="6" xfId="0" applyFont="1" applyFill="1" applyBorder="1" applyAlignment="1">
      <alignment horizontal="left" vertical="center" wrapText="1" indent="5"/>
    </xf>
    <xf numFmtId="0" fontId="4" fillId="3" borderId="6" xfId="0" applyFont="1" applyFill="1" applyBorder="1" applyAlignment="1">
      <alignment horizontal="left" vertical="center" wrapText="1" indent="8"/>
    </xf>
    <xf numFmtId="0" fontId="1" fillId="0" borderId="7" xfId="0" applyFont="1" applyBorder="1" applyAlignment="1" applyProtection="1">
      <alignment vertical="top"/>
      <protection locked="0"/>
    </xf>
    <xf numFmtId="1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 applyProtection="1">
      <alignment horizontal="center" vertical="center"/>
      <protection locked="0" hidden="1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4" fontId="5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  <protection locked="0"/>
    </xf>
    <xf numFmtId="164" fontId="5" fillId="0" borderId="6" xfId="0" applyNumberFormat="1" applyFont="1" applyFill="1" applyBorder="1" applyAlignment="1" applyProtection="1">
      <alignment horizontal="center" vertical="center"/>
      <protection locked="0" hidden="1"/>
    </xf>
    <xf numFmtId="2" fontId="6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155"/>
  <sheetViews>
    <sheetView showGridLines="0" showRowColHeaders="0" tabSelected="1" workbookViewId="0">
      <pane xSplit="2" ySplit="7" topLeftCell="C8" activePane="bottomRight" state="frozen"/>
      <selection pane="topRight"/>
      <selection pane="bottomLeft"/>
      <selection pane="bottomRight" activeCell="N115" sqref="N115:AT115"/>
    </sheetView>
  </sheetViews>
  <sheetFormatPr defaultColWidth="10.140625" defaultRowHeight="14.45" customHeight="1" x14ac:dyDescent="0.2"/>
  <cols>
    <col min="1" max="1" width="3.140625" customWidth="1"/>
    <col min="2" max="2" width="49.5703125" customWidth="1"/>
    <col min="3" max="3" width="13.42578125" customWidth="1"/>
    <col min="4" max="46" width="12.42578125" customWidth="1"/>
  </cols>
  <sheetData>
    <row r="1" spans="1:46" ht="23.25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3.25" customHeight="1" x14ac:dyDescent="0.2">
      <c r="A2" s="1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23.25" customHeight="1" x14ac:dyDescent="0.2">
      <c r="A3" s="1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23.25" customHeight="1" x14ac:dyDescent="0.2">
      <c r="A4" s="1"/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6.5" customHeight="1" x14ac:dyDescent="0.2">
      <c r="A5" s="4"/>
      <c r="B5" s="5" t="s">
        <v>4</v>
      </c>
      <c r="C5" s="5" t="s">
        <v>5</v>
      </c>
      <c r="D5" s="31" t="s">
        <v>6</v>
      </c>
      <c r="E5" s="29" t="s">
        <v>7</v>
      </c>
      <c r="F5" s="30"/>
      <c r="G5" s="30"/>
      <c r="H5" s="30"/>
      <c r="I5" s="30"/>
      <c r="J5" s="30"/>
      <c r="K5" s="30"/>
      <c r="L5" s="30"/>
      <c r="M5" s="30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1:46" ht="16.5" customHeight="1" x14ac:dyDescent="0.2">
      <c r="A6" s="4"/>
      <c r="B6" s="7"/>
      <c r="C6" s="7"/>
      <c r="D6" s="31"/>
      <c r="E6" s="28" t="s">
        <v>8</v>
      </c>
      <c r="F6" s="28"/>
      <c r="G6" s="28"/>
      <c r="H6" s="28" t="s">
        <v>9</v>
      </c>
      <c r="I6" s="28"/>
      <c r="J6" s="28"/>
      <c r="K6" s="28" t="s">
        <v>10</v>
      </c>
      <c r="L6" s="28"/>
      <c r="M6" s="28"/>
      <c r="N6" s="28" t="s">
        <v>11</v>
      </c>
      <c r="O6" s="28"/>
      <c r="P6" s="28"/>
      <c r="Q6" s="28" t="s">
        <v>12</v>
      </c>
      <c r="R6" s="28"/>
      <c r="S6" s="28"/>
      <c r="T6" s="28" t="s">
        <v>13</v>
      </c>
      <c r="U6" s="28"/>
      <c r="V6" s="28"/>
      <c r="W6" s="28" t="s">
        <v>14</v>
      </c>
      <c r="X6" s="28"/>
      <c r="Y6" s="28"/>
      <c r="Z6" s="28" t="s">
        <v>15</v>
      </c>
      <c r="AA6" s="28"/>
      <c r="AB6" s="28"/>
      <c r="AC6" s="28" t="s">
        <v>16</v>
      </c>
      <c r="AD6" s="28"/>
      <c r="AE6" s="28"/>
      <c r="AF6" s="28" t="s">
        <v>17</v>
      </c>
      <c r="AG6" s="28"/>
      <c r="AH6" s="28"/>
      <c r="AI6" s="28" t="s">
        <v>18</v>
      </c>
      <c r="AJ6" s="28"/>
      <c r="AK6" s="28"/>
      <c r="AL6" s="28" t="s">
        <v>19</v>
      </c>
      <c r="AM6" s="28"/>
      <c r="AN6" s="28"/>
      <c r="AO6" s="28" t="s">
        <v>20</v>
      </c>
      <c r="AP6" s="28"/>
      <c r="AQ6" s="28"/>
      <c r="AR6" s="28" t="s">
        <v>21</v>
      </c>
      <c r="AS6" s="28"/>
      <c r="AT6" s="28"/>
    </row>
    <row r="7" spans="1:46" ht="48.75" customHeight="1" x14ac:dyDescent="0.2">
      <c r="A7" s="4"/>
      <c r="B7" s="9"/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24</v>
      </c>
      <c r="I7" s="8" t="s">
        <v>25</v>
      </c>
      <c r="J7" s="8" t="s">
        <v>26</v>
      </c>
      <c r="K7" s="8" t="s">
        <v>24</v>
      </c>
      <c r="L7" s="8" t="s">
        <v>25</v>
      </c>
      <c r="M7" s="8" t="s">
        <v>26</v>
      </c>
      <c r="N7" s="8" t="s">
        <v>24</v>
      </c>
      <c r="O7" s="8" t="s">
        <v>25</v>
      </c>
      <c r="P7" s="8" t="s">
        <v>26</v>
      </c>
      <c r="Q7" s="8" t="s">
        <v>24</v>
      </c>
      <c r="R7" s="8" t="s">
        <v>25</v>
      </c>
      <c r="S7" s="8" t="s">
        <v>26</v>
      </c>
      <c r="T7" s="8" t="s">
        <v>24</v>
      </c>
      <c r="U7" s="8" t="s">
        <v>25</v>
      </c>
      <c r="V7" s="8" t="s">
        <v>26</v>
      </c>
      <c r="W7" s="8" t="s">
        <v>24</v>
      </c>
      <c r="X7" s="8" t="s">
        <v>25</v>
      </c>
      <c r="Y7" s="8" t="s">
        <v>26</v>
      </c>
      <c r="Z7" s="8" t="s">
        <v>24</v>
      </c>
      <c r="AA7" s="8" t="s">
        <v>25</v>
      </c>
      <c r="AB7" s="8" t="s">
        <v>26</v>
      </c>
      <c r="AC7" s="8" t="s">
        <v>24</v>
      </c>
      <c r="AD7" s="8" t="s">
        <v>25</v>
      </c>
      <c r="AE7" s="8" t="s">
        <v>26</v>
      </c>
      <c r="AF7" s="8" t="s">
        <v>24</v>
      </c>
      <c r="AG7" s="8" t="s">
        <v>25</v>
      </c>
      <c r="AH7" s="8" t="s">
        <v>26</v>
      </c>
      <c r="AI7" s="8" t="s">
        <v>24</v>
      </c>
      <c r="AJ7" s="8" t="s">
        <v>25</v>
      </c>
      <c r="AK7" s="8" t="s">
        <v>26</v>
      </c>
      <c r="AL7" s="8" t="s">
        <v>24</v>
      </c>
      <c r="AM7" s="8" t="s">
        <v>25</v>
      </c>
      <c r="AN7" s="8" t="s">
        <v>26</v>
      </c>
      <c r="AO7" s="8" t="s">
        <v>24</v>
      </c>
      <c r="AP7" s="8" t="s">
        <v>25</v>
      </c>
      <c r="AQ7" s="8" t="s">
        <v>26</v>
      </c>
      <c r="AR7" s="8" t="s">
        <v>24</v>
      </c>
      <c r="AS7" s="8" t="s">
        <v>25</v>
      </c>
      <c r="AT7" s="8" t="s">
        <v>26</v>
      </c>
    </row>
    <row r="8" spans="1:46" ht="16.5" customHeight="1" x14ac:dyDescent="0.2">
      <c r="A8" s="10"/>
      <c r="B8" s="11" t="s">
        <v>27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46" ht="15" customHeight="1" x14ac:dyDescent="0.2">
      <c r="A9" s="10"/>
      <c r="B9" s="14" t="s">
        <v>28</v>
      </c>
      <c r="C9" s="20">
        <v>15.137</v>
      </c>
      <c r="D9" s="21">
        <v>15.14</v>
      </c>
      <c r="E9" s="21">
        <v>15.14</v>
      </c>
      <c r="F9" s="21">
        <v>15.141999999999999</v>
      </c>
      <c r="G9" s="21">
        <v>15.145</v>
      </c>
      <c r="H9" s="21">
        <v>15.141</v>
      </c>
      <c r="I9" s="21">
        <v>15.143000000000001</v>
      </c>
      <c r="J9" s="21">
        <v>15.146000000000001</v>
      </c>
      <c r="K9" s="21">
        <v>15.141999999999999</v>
      </c>
      <c r="L9" s="21">
        <v>15.145</v>
      </c>
      <c r="M9" s="21">
        <v>15.15</v>
      </c>
      <c r="N9" s="13">
        <f>K9*100.05/100</f>
        <v>15.149570999999998</v>
      </c>
      <c r="O9" s="13">
        <f>L9*100.09/100</f>
        <v>15.158630499999999</v>
      </c>
      <c r="P9" s="13">
        <f>M9*100.12/100</f>
        <v>15.168180000000001</v>
      </c>
      <c r="Q9" s="13">
        <f t="shared" ref="Q9" si="0">N9*100.05/100</f>
        <v>15.157145785499997</v>
      </c>
      <c r="R9" s="13">
        <f t="shared" ref="R9" si="1">O9*100.09/100</f>
        <v>15.17227326745</v>
      </c>
      <c r="S9" s="13">
        <f t="shared" ref="S9" si="2">P9*100.12/100</f>
        <v>15.186381816000003</v>
      </c>
      <c r="T9" s="13">
        <f t="shared" ref="T9" si="3">Q9*100.05/100</f>
        <v>15.164724358392748</v>
      </c>
      <c r="U9" s="13">
        <f t="shared" ref="U9" si="4">R9*100.09/100</f>
        <v>15.185928313390708</v>
      </c>
      <c r="V9" s="13">
        <f t="shared" ref="V9" si="5">S9*100.12/100</f>
        <v>15.204605474179202</v>
      </c>
      <c r="W9" s="13">
        <f t="shared" ref="W9" si="6">T9*100.05/100</f>
        <v>15.172306720571944</v>
      </c>
      <c r="X9" s="13">
        <f t="shared" ref="X9" si="7">U9*100.09/100</f>
        <v>15.19959564887276</v>
      </c>
      <c r="Y9" s="13">
        <f t="shared" ref="Y9" si="8">V9*100.12/100</f>
        <v>15.222851000748216</v>
      </c>
      <c r="Z9" s="13">
        <f t="shared" ref="Z9" si="9">W9*100.05/100</f>
        <v>15.179892873932229</v>
      </c>
      <c r="AA9" s="13">
        <f t="shared" ref="AA9" si="10">X9*100.09/100</f>
        <v>15.213275284956746</v>
      </c>
      <c r="AB9" s="13">
        <f t="shared" ref="AB9" si="11">Y9*100.12/100</f>
        <v>15.241118421949116</v>
      </c>
      <c r="AC9" s="13">
        <f t="shared" ref="AC9" si="12">Z9*100.05/100</f>
        <v>15.187482820369194</v>
      </c>
      <c r="AD9" s="13">
        <f t="shared" ref="AD9" si="13">AA9*100.09/100</f>
        <v>15.226967232713207</v>
      </c>
      <c r="AE9" s="13">
        <f t="shared" ref="AE9" si="14">AB9*100.12/100</f>
        <v>15.259407764055457</v>
      </c>
      <c r="AF9" s="13">
        <f t="shared" ref="AF9" si="15">AC9*100.05/100</f>
        <v>15.195076561779379</v>
      </c>
      <c r="AG9" s="13">
        <f t="shared" ref="AG9" si="16">AD9*100.09/100</f>
        <v>15.24067150322265</v>
      </c>
      <c r="AH9" s="13">
        <f t="shared" ref="AH9" si="17">AE9*100.12/100</f>
        <v>15.277719053372323</v>
      </c>
      <c r="AI9" s="13">
        <f t="shared" ref="AI9" si="18">AF9*100.05/100</f>
        <v>15.202674100060269</v>
      </c>
      <c r="AJ9" s="13">
        <f t="shared" ref="AJ9" si="19">AG9*100.09/100</f>
        <v>15.254388107575551</v>
      </c>
      <c r="AK9" s="13">
        <f t="shared" ref="AK9" si="20">AH9*100.12/100</f>
        <v>15.296052316236372</v>
      </c>
      <c r="AL9" s="13">
        <f t="shared" ref="AL9" si="21">AI9*100.05/100</f>
        <v>15.210275437110299</v>
      </c>
      <c r="AM9" s="13">
        <f t="shared" ref="AM9" si="22">AJ9*100.09/100</f>
        <v>15.26811705687237</v>
      </c>
      <c r="AN9" s="13">
        <f t="shared" ref="AN9" si="23">AK9*100.12/100</f>
        <v>15.314407579015857</v>
      </c>
      <c r="AO9" s="13">
        <f t="shared" ref="AO9" si="24">AL9*100.05/100</f>
        <v>15.217880574828856</v>
      </c>
      <c r="AP9" s="13">
        <f t="shared" ref="AP9" si="25">AM9*100.09/100</f>
        <v>15.281858362223556</v>
      </c>
      <c r="AQ9" s="13">
        <f t="shared" ref="AQ9" si="26">AN9*100.12/100</f>
        <v>15.332784868110677</v>
      </c>
      <c r="AR9" s="13">
        <f t="shared" ref="AR9" si="27">AO9*100.05/100</f>
        <v>15.225489515116269</v>
      </c>
      <c r="AS9" s="13">
        <f t="shared" ref="AS9" si="28">AP9*100.09/100</f>
        <v>15.295612034749558</v>
      </c>
      <c r="AT9" s="13">
        <f t="shared" ref="AT9" si="29">AQ9*100.12/100</f>
        <v>15.351184209952409</v>
      </c>
    </row>
    <row r="10" spans="1:46" ht="16.5" customHeight="1" x14ac:dyDescent="0.2">
      <c r="A10" s="10"/>
      <c r="B10" s="15" t="s">
        <v>29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</row>
    <row r="11" spans="1:46" ht="16.5" customHeight="1" x14ac:dyDescent="0.2">
      <c r="A11" s="10"/>
      <c r="B11" s="15" t="s">
        <v>30</v>
      </c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</row>
    <row r="12" spans="1:46" ht="16.5" customHeight="1" x14ac:dyDescent="0.2">
      <c r="A12" s="10"/>
      <c r="B12" s="15" t="s">
        <v>31</v>
      </c>
      <c r="C12" s="20">
        <v>15.137</v>
      </c>
      <c r="D12" s="21">
        <v>15.14</v>
      </c>
      <c r="E12" s="21">
        <v>15.14</v>
      </c>
      <c r="F12" s="21">
        <v>15.141999999999999</v>
      </c>
      <c r="G12" s="21">
        <v>15.145</v>
      </c>
      <c r="H12" s="21">
        <v>15.141</v>
      </c>
      <c r="I12" s="21">
        <v>15.143000000000001</v>
      </c>
      <c r="J12" s="21">
        <v>15.146000000000001</v>
      </c>
      <c r="K12" s="21">
        <v>15.141999999999999</v>
      </c>
      <c r="L12" s="21">
        <v>15.145</v>
      </c>
      <c r="M12" s="21">
        <v>15.15</v>
      </c>
      <c r="N12" s="13">
        <f>K12*100.05/100</f>
        <v>15.149570999999998</v>
      </c>
      <c r="O12" s="13">
        <f>L12*100.09/100</f>
        <v>15.158630499999999</v>
      </c>
      <c r="P12" s="13">
        <f>M12*100.12/100</f>
        <v>15.168180000000001</v>
      </c>
      <c r="Q12" s="13">
        <f t="shared" ref="Q12" si="30">N12*100.05/100</f>
        <v>15.157145785499997</v>
      </c>
      <c r="R12" s="13">
        <f t="shared" ref="R12" si="31">O12*100.09/100</f>
        <v>15.17227326745</v>
      </c>
      <c r="S12" s="13">
        <f t="shared" ref="S12" si="32">P12*100.12/100</f>
        <v>15.186381816000003</v>
      </c>
      <c r="T12" s="13">
        <f t="shared" ref="T12" si="33">Q12*100.05/100</f>
        <v>15.164724358392748</v>
      </c>
      <c r="U12" s="13">
        <f t="shared" ref="U12" si="34">R12*100.09/100</f>
        <v>15.185928313390708</v>
      </c>
      <c r="V12" s="13">
        <f t="shared" ref="V12" si="35">S12*100.12/100</f>
        <v>15.204605474179202</v>
      </c>
      <c r="W12" s="13">
        <f t="shared" ref="W12" si="36">T12*100.05/100</f>
        <v>15.172306720571944</v>
      </c>
      <c r="X12" s="13">
        <f t="shared" ref="X12" si="37">U12*100.09/100</f>
        <v>15.19959564887276</v>
      </c>
      <c r="Y12" s="13">
        <f t="shared" ref="Y12" si="38">V12*100.12/100</f>
        <v>15.222851000748216</v>
      </c>
      <c r="Z12" s="13">
        <f t="shared" ref="Z12" si="39">W12*100.05/100</f>
        <v>15.179892873932229</v>
      </c>
      <c r="AA12" s="13">
        <f t="shared" ref="AA12" si="40">X12*100.09/100</f>
        <v>15.213275284956746</v>
      </c>
      <c r="AB12" s="13">
        <f t="shared" ref="AB12" si="41">Y12*100.12/100</f>
        <v>15.241118421949116</v>
      </c>
      <c r="AC12" s="13">
        <f t="shared" ref="AC12" si="42">Z12*100.05/100</f>
        <v>15.187482820369194</v>
      </c>
      <c r="AD12" s="13">
        <f t="shared" ref="AD12" si="43">AA12*100.09/100</f>
        <v>15.226967232713207</v>
      </c>
      <c r="AE12" s="13">
        <f t="shared" ref="AE12" si="44">AB12*100.12/100</f>
        <v>15.259407764055457</v>
      </c>
      <c r="AF12" s="13">
        <f t="shared" ref="AF12" si="45">AC12*100.05/100</f>
        <v>15.195076561779379</v>
      </c>
      <c r="AG12" s="13">
        <f t="shared" ref="AG12" si="46">AD12*100.09/100</f>
        <v>15.24067150322265</v>
      </c>
      <c r="AH12" s="13">
        <f t="shared" ref="AH12" si="47">AE12*100.12/100</f>
        <v>15.277719053372323</v>
      </c>
      <c r="AI12" s="13">
        <f t="shared" ref="AI12" si="48">AF12*100.05/100</f>
        <v>15.202674100060269</v>
      </c>
      <c r="AJ12" s="13">
        <f t="shared" ref="AJ12" si="49">AG12*100.09/100</f>
        <v>15.254388107575551</v>
      </c>
      <c r="AK12" s="13">
        <f t="shared" ref="AK12" si="50">AH12*100.12/100</f>
        <v>15.296052316236372</v>
      </c>
      <c r="AL12" s="13">
        <f t="shared" ref="AL12" si="51">AI12*100.05/100</f>
        <v>15.210275437110299</v>
      </c>
      <c r="AM12" s="13">
        <f t="shared" ref="AM12" si="52">AJ12*100.09/100</f>
        <v>15.26811705687237</v>
      </c>
      <c r="AN12" s="13">
        <f t="shared" ref="AN12" si="53">AK12*100.12/100</f>
        <v>15.314407579015857</v>
      </c>
      <c r="AO12" s="13">
        <f t="shared" ref="AO12" si="54">AL12*100.05/100</f>
        <v>15.217880574828856</v>
      </c>
      <c r="AP12" s="13">
        <f t="shared" ref="AP12" si="55">AM12*100.09/100</f>
        <v>15.281858362223556</v>
      </c>
      <c r="AQ12" s="13">
        <f t="shared" ref="AQ12" si="56">AN12*100.12/100</f>
        <v>15.332784868110677</v>
      </c>
      <c r="AR12" s="13">
        <f t="shared" ref="AR12" si="57">AO12*100.05/100</f>
        <v>15.225489515116269</v>
      </c>
      <c r="AS12" s="13">
        <f t="shared" ref="AS12" si="58">AP12*100.09/100</f>
        <v>15.295612034749558</v>
      </c>
      <c r="AT12" s="13">
        <f t="shared" ref="AT12" si="59">AQ12*100.12/100</f>
        <v>15.351184209952409</v>
      </c>
    </row>
    <row r="13" spans="1:46" ht="27" customHeight="1" x14ac:dyDescent="0.2">
      <c r="A13" s="10"/>
      <c r="B13" s="15" t="s">
        <v>32</v>
      </c>
      <c r="C13" s="20">
        <v>12.7</v>
      </c>
      <c r="D13" s="21">
        <v>13.2</v>
      </c>
      <c r="E13" s="21">
        <f>D13*100.1/100</f>
        <v>13.213199999999999</v>
      </c>
      <c r="F13" s="21">
        <f>D13*100.2/100</f>
        <v>13.226399999999998</v>
      </c>
      <c r="G13" s="21">
        <f>D13*100.3/100</f>
        <v>13.239599999999998</v>
      </c>
      <c r="H13" s="21">
        <f>E13*100.2/100</f>
        <v>13.239626399999999</v>
      </c>
      <c r="I13" s="21">
        <f>F13*100.4/100</f>
        <v>13.279305599999997</v>
      </c>
      <c r="J13" s="21">
        <f>G13*100.6/100</f>
        <v>13.319037599999996</v>
      </c>
      <c r="K13" s="21">
        <f t="shared" ref="K13" si="60">H13*100.2/100</f>
        <v>13.2661056528</v>
      </c>
      <c r="L13" s="21">
        <f t="shared" ref="L13" si="61">I13*100.4/100</f>
        <v>13.332422822399998</v>
      </c>
      <c r="M13" s="21">
        <f t="shared" ref="M13" si="62">J13*100.6/100</f>
        <v>13.398951825599996</v>
      </c>
      <c r="N13" s="13">
        <f t="shared" ref="N13" si="63">K13*100.2/100</f>
        <v>13.2926378641056</v>
      </c>
      <c r="O13" s="13">
        <f t="shared" ref="O13" si="64">L13*100.4/100</f>
        <v>13.385752513689599</v>
      </c>
      <c r="P13" s="13">
        <f t="shared" ref="P13" si="65">M13*100.6/100</f>
        <v>13.479345536553595</v>
      </c>
      <c r="Q13" s="13">
        <f t="shared" ref="Q13" si="66">N13*100.2/100</f>
        <v>13.319223139833811</v>
      </c>
      <c r="R13" s="13">
        <f t="shared" ref="R13" si="67">O13*100.4/100</f>
        <v>13.439295523744358</v>
      </c>
      <c r="S13" s="13">
        <f t="shared" ref="S13" si="68">P13*100.6/100</f>
        <v>13.560221609772917</v>
      </c>
      <c r="T13" s="13">
        <f t="shared" ref="T13" si="69">Q13*100.2/100</f>
        <v>13.345861586113479</v>
      </c>
      <c r="U13" s="13">
        <f t="shared" ref="U13" si="70">R13*100.4/100</f>
        <v>13.493052705839336</v>
      </c>
      <c r="V13" s="13">
        <f t="shared" ref="V13" si="71">S13*100.6/100</f>
        <v>13.641582939431553</v>
      </c>
      <c r="W13" s="13">
        <f t="shared" ref="W13" si="72">T13*100.2/100</f>
        <v>13.372553309285706</v>
      </c>
      <c r="X13" s="13">
        <f t="shared" ref="X13" si="73">U13*100.4/100</f>
        <v>13.547024916662695</v>
      </c>
      <c r="Y13" s="13">
        <f t="shared" ref="Y13" si="74">V13*100.6/100</f>
        <v>13.723432437068141</v>
      </c>
      <c r="Z13" s="13">
        <f t="shared" ref="Z13" si="75">W13*100.2/100</f>
        <v>13.399298415904276</v>
      </c>
      <c r="AA13" s="13">
        <f t="shared" ref="AA13" si="76">X13*100.4/100</f>
        <v>13.601213016329346</v>
      </c>
      <c r="AB13" s="13">
        <f t="shared" ref="AB13" si="77">Y13*100.6/100</f>
        <v>13.805773031690549</v>
      </c>
      <c r="AC13" s="13">
        <f t="shared" ref="AC13" si="78">Z13*100.2/100</f>
        <v>13.426097012736086</v>
      </c>
      <c r="AD13" s="13">
        <f t="shared" ref="AD13" si="79">AA13*100.4/100</f>
        <v>13.655617868394666</v>
      </c>
      <c r="AE13" s="13">
        <f t="shared" ref="AE13" si="80">AB13*100.6/100</f>
        <v>13.888607669880692</v>
      </c>
      <c r="AF13" s="13">
        <f t="shared" ref="AF13" si="81">AC13*100.2/100</f>
        <v>13.452949206761559</v>
      </c>
      <c r="AG13" s="13">
        <f t="shared" ref="AG13" si="82">AD13*100.4/100</f>
        <v>13.710240339868246</v>
      </c>
      <c r="AH13" s="13">
        <f t="shared" ref="AH13" si="83">AE13*100.6/100</f>
        <v>13.971939315899974</v>
      </c>
      <c r="AI13" s="13">
        <f t="shared" ref="AI13" si="84">AF13*100.2/100</f>
        <v>13.479855105175083</v>
      </c>
      <c r="AJ13" s="13">
        <f t="shared" ref="AJ13" si="85">AG13*100.4/100</f>
        <v>13.765081301227719</v>
      </c>
      <c r="AK13" s="13">
        <f t="shared" ref="AK13" si="86">AH13*100.6/100</f>
        <v>14.055770951795374</v>
      </c>
      <c r="AL13" s="13">
        <f t="shared" ref="AL13" si="87">AI13*100.2/100</f>
        <v>13.506814815385434</v>
      </c>
      <c r="AM13" s="13">
        <f t="shared" ref="AM13" si="88">AJ13*100.4/100</f>
        <v>13.82014162643263</v>
      </c>
      <c r="AN13" s="13">
        <f t="shared" ref="AN13" si="89">AK13*100.6/100</f>
        <v>14.140105577506144</v>
      </c>
      <c r="AO13" s="13">
        <f t="shared" ref="AO13" si="90">AL13*100.2/100</f>
        <v>13.533828445016207</v>
      </c>
      <c r="AP13" s="13">
        <f t="shared" ref="AP13" si="91">AM13*100.4/100</f>
        <v>13.875422192938361</v>
      </c>
      <c r="AQ13" s="13">
        <f t="shared" ref="AQ13" si="92">AN13*100.6/100</f>
        <v>14.224946210971179</v>
      </c>
      <c r="AR13" s="13">
        <f t="shared" ref="AR13" si="93">AO13*100.2/100</f>
        <v>13.56089610190624</v>
      </c>
      <c r="AS13" s="13">
        <f t="shared" ref="AS13" si="94">AP13*100.4/100</f>
        <v>13.930923881710115</v>
      </c>
      <c r="AT13" s="13">
        <f t="shared" ref="AT13" si="95">AQ13*100.6/100</f>
        <v>14.310295888237006</v>
      </c>
    </row>
    <row r="14" spans="1:46" ht="27" customHeight="1" x14ac:dyDescent="0.2">
      <c r="A14" s="10"/>
      <c r="B14" s="15" t="s">
        <v>33</v>
      </c>
      <c r="C14" s="20">
        <v>13.7</v>
      </c>
      <c r="D14" s="21">
        <v>13.3</v>
      </c>
      <c r="E14" s="21">
        <f>D14/100.3*100</f>
        <v>13.260219341974079</v>
      </c>
      <c r="F14" s="21">
        <f>D14/100.4*100</f>
        <v>13.247011952191235</v>
      </c>
      <c r="G14" s="21">
        <f>D14/100.5*100</f>
        <v>13.233830845771145</v>
      </c>
      <c r="H14" s="21">
        <f>E14/100.2*100</f>
        <v>13.233751838297483</v>
      </c>
      <c r="I14" s="21">
        <f>F14/100.3*100</f>
        <v>13.207389782842707</v>
      </c>
      <c r="J14" s="21">
        <f>G14/100.4*100</f>
        <v>13.181106420090781</v>
      </c>
      <c r="K14" s="21">
        <f t="shared" ref="K14" si="96">H14/100.2*100</f>
        <v>13.207337163969543</v>
      </c>
      <c r="L14" s="21">
        <f t="shared" ref="L14" si="97">I14/100.3*100</f>
        <v>13.1678861244693</v>
      </c>
      <c r="M14" s="21">
        <f t="shared" ref="M14" si="98">J14/100.4*100</f>
        <v>13.128592051883247</v>
      </c>
      <c r="N14" s="13">
        <f t="shared" ref="N14" si="99">K14/100.2*100</f>
        <v>13.180975213542457</v>
      </c>
      <c r="O14" s="13">
        <f t="shared" ref="O14" si="100">L14/100.3*100</f>
        <v>13.128500622601496</v>
      </c>
      <c r="P14" s="13">
        <f t="shared" ref="P14" si="101">M14/100.4*100</f>
        <v>13.076286904266182</v>
      </c>
      <c r="Q14" s="13">
        <f t="shared" ref="Q14" si="102">N14/100.2*100</f>
        <v>13.154665881778898</v>
      </c>
      <c r="R14" s="13">
        <f t="shared" ref="R14" si="103">O14/100.3*100</f>
        <v>13.089232923830007</v>
      </c>
      <c r="S14" s="13">
        <f t="shared" ref="S14" si="104">P14/100.4*100</f>
        <v>13.024190143691417</v>
      </c>
      <c r="T14" s="13">
        <f t="shared" ref="T14" si="105">Q14/100.2*100</f>
        <v>13.128409063651594</v>
      </c>
      <c r="U14" s="13">
        <f t="shared" ref="U14" si="106">R14/100.3*100</f>
        <v>13.050082675802599</v>
      </c>
      <c r="V14" s="13">
        <f t="shared" ref="V14" si="107">S14/100.4*100</f>
        <v>12.972300939931689</v>
      </c>
      <c r="W14" s="13">
        <f t="shared" ref="W14" si="108">T14/100.2*100</f>
        <v>13.102204654342909</v>
      </c>
      <c r="X14" s="13">
        <f t="shared" ref="X14" si="109">U14/100.3*100</f>
        <v>13.011049527220935</v>
      </c>
      <c r="Y14" s="13">
        <f t="shared" ref="Y14" si="110">V14/100.4*100</f>
        <v>12.920618466067419</v>
      </c>
      <c r="Z14" s="13">
        <f t="shared" ref="Z14" si="111">W14/100.2*100</f>
        <v>13.076052549244421</v>
      </c>
      <c r="AA14" s="13">
        <f t="shared" ref="AA14" si="112">X14/100.3*100</f>
        <v>12.972133127837424</v>
      </c>
      <c r="AB14" s="13">
        <f t="shared" ref="AB14" si="113">Y14/100.4*100</f>
        <v>12.869141898473524</v>
      </c>
      <c r="AC14" s="13">
        <f t="shared" ref="AC14" si="114">Z14/100.2*100</f>
        <v>13.049952643956509</v>
      </c>
      <c r="AD14" s="13">
        <f t="shared" ref="AD14" si="115">AA14/100.3*100</f>
        <v>12.933333128452068</v>
      </c>
      <c r="AE14" s="13">
        <f t="shared" ref="AE14" si="116">AB14/100.4*100</f>
        <v>12.817870416806299</v>
      </c>
      <c r="AF14" s="13">
        <f t="shared" ref="AF14" si="117">AC14/100.2*100</f>
        <v>13.023904834287933</v>
      </c>
      <c r="AG14" s="13">
        <f t="shared" ref="AG14" si="118">AD14/100.3*100</f>
        <v>12.89464918090934</v>
      </c>
      <c r="AH14" s="13">
        <f t="shared" ref="AH14" si="119">AE14/100.4*100</f>
        <v>12.766803203990337</v>
      </c>
      <c r="AI14" s="13">
        <f t="shared" ref="AI14" si="120">AF14/100.2*100</f>
        <v>12.997909016255422</v>
      </c>
      <c r="AJ14" s="13">
        <f t="shared" ref="AJ14" si="121">AG14/100.3*100</f>
        <v>12.856080938095054</v>
      </c>
      <c r="AK14" s="13">
        <f t="shared" ref="AK14" si="122">AH14/100.4*100</f>
        <v>12.715939446205516</v>
      </c>
      <c r="AL14" s="13">
        <f t="shared" ref="AL14" si="123">AI14/100.2*100</f>
        <v>12.971965086083253</v>
      </c>
      <c r="AM14" s="13">
        <f t="shared" ref="AM14" si="124">AJ14/100.3*100</f>
        <v>12.817628053933255</v>
      </c>
      <c r="AN14" s="13">
        <f t="shared" ref="AN14" si="125">AK14/100.4*100</f>
        <v>12.665278332874019</v>
      </c>
      <c r="AO14" s="13">
        <f t="shared" ref="AO14" si="126">AL14/100.2*100</f>
        <v>12.946072940202846</v>
      </c>
      <c r="AP14" s="13">
        <f t="shared" ref="AP14" si="127">AM14/100.3*100</f>
        <v>12.779290183383107</v>
      </c>
      <c r="AQ14" s="13">
        <f t="shared" ref="AQ14" si="128">AN14/100.4*100</f>
        <v>12.614819056647427</v>
      </c>
      <c r="AR14" s="13">
        <f t="shared" ref="AR14" si="129">AO14/100.2*100</f>
        <v>12.920232475252341</v>
      </c>
      <c r="AS14" s="13">
        <f t="shared" ref="AS14" si="130">AP14/100.3*100</f>
        <v>12.7410669824358</v>
      </c>
      <c r="AT14" s="13">
        <f t="shared" ref="AT14" si="131">AQ14/100.4*100</f>
        <v>12.564560813393852</v>
      </c>
    </row>
    <row r="15" spans="1:46" ht="16.5" customHeight="1" x14ac:dyDescent="0.2">
      <c r="A15" s="10"/>
      <c r="B15" s="11" t="s">
        <v>34</v>
      </c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</row>
    <row r="16" spans="1:46" ht="27" customHeight="1" x14ac:dyDescent="0.2">
      <c r="A16" s="10"/>
      <c r="B16" s="14" t="s">
        <v>35</v>
      </c>
      <c r="C16" s="20">
        <v>0</v>
      </c>
      <c r="D16" s="21">
        <v>0.3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13">
        <v>0.01</v>
      </c>
      <c r="O16" s="13">
        <v>1.6E-2</v>
      </c>
      <c r="P16" s="13">
        <v>0.02</v>
      </c>
      <c r="Q16" s="13">
        <f>N16*101/100</f>
        <v>1.01E-2</v>
      </c>
      <c r="R16" s="13">
        <f>O16*102/100</f>
        <v>1.6320000000000001E-2</v>
      </c>
      <c r="S16" s="13">
        <f>P16*103/100</f>
        <v>2.06E-2</v>
      </c>
      <c r="T16" s="13">
        <f t="shared" ref="T16" si="132">Q16*101/100</f>
        <v>1.0201E-2</v>
      </c>
      <c r="U16" s="13">
        <f t="shared" ref="U16" si="133">R16*102/100</f>
        <v>1.6646400000000002E-2</v>
      </c>
      <c r="V16" s="13">
        <f t="shared" ref="V16" si="134">S16*103/100</f>
        <v>2.1218000000000001E-2</v>
      </c>
      <c r="W16" s="13">
        <f t="shared" ref="W16" si="135">T16*101/100</f>
        <v>1.030301E-2</v>
      </c>
      <c r="X16" s="13">
        <f t="shared" ref="X16" si="136">U16*102/100</f>
        <v>1.6979328000000002E-2</v>
      </c>
      <c r="Y16" s="13">
        <f t="shared" ref="Y16" si="137">V16*103/100</f>
        <v>2.1854539999999999E-2</v>
      </c>
      <c r="Z16" s="13">
        <f t="shared" ref="Z16" si="138">W16*101/100</f>
        <v>1.04060401E-2</v>
      </c>
      <c r="AA16" s="13">
        <f t="shared" ref="AA16" si="139">X16*102/100</f>
        <v>1.7318914560000002E-2</v>
      </c>
      <c r="AB16" s="13">
        <f t="shared" ref="AB16" si="140">Y16*103/100</f>
        <v>2.2510176199999999E-2</v>
      </c>
      <c r="AC16" s="13">
        <f t="shared" ref="AC16" si="141">Z16*101/100</f>
        <v>1.0510100501E-2</v>
      </c>
      <c r="AD16" s="13">
        <f t="shared" ref="AD16" si="142">AA16*102/100</f>
        <v>1.7665292851200002E-2</v>
      </c>
      <c r="AE16" s="13">
        <f t="shared" ref="AE16" si="143">AB16*103/100</f>
        <v>2.3185481485999998E-2</v>
      </c>
      <c r="AF16" s="13">
        <f t="shared" ref="AF16" si="144">AC16*101/100</f>
        <v>1.0615201506009999E-2</v>
      </c>
      <c r="AG16" s="13">
        <f t="shared" ref="AG16" si="145">AD16*102/100</f>
        <v>1.8018598708224004E-2</v>
      </c>
      <c r="AH16" s="13">
        <f t="shared" ref="AH16" si="146">AE16*103/100</f>
        <v>2.3881045930579999E-2</v>
      </c>
      <c r="AI16" s="13">
        <f t="shared" ref="AI16" si="147">AF16*101/100</f>
        <v>1.0721353521070098E-2</v>
      </c>
      <c r="AJ16" s="13">
        <f t="shared" ref="AJ16" si="148">AG16*102/100</f>
        <v>1.8378970682388484E-2</v>
      </c>
      <c r="AK16" s="13">
        <f t="shared" ref="AK16" si="149">AH16*103/100</f>
        <v>2.4597477308497401E-2</v>
      </c>
      <c r="AL16" s="13">
        <f t="shared" ref="AL16" si="150">AI16*101/100</f>
        <v>1.0828567056280798E-2</v>
      </c>
      <c r="AM16" s="13">
        <f t="shared" ref="AM16" si="151">AJ16*102/100</f>
        <v>1.8746550096036253E-2</v>
      </c>
      <c r="AN16" s="13">
        <f t="shared" ref="AN16" si="152">AK16*103/100</f>
        <v>2.5335401627752323E-2</v>
      </c>
      <c r="AO16" s="13">
        <f t="shared" ref="AO16" si="153">AL16*101/100</f>
        <v>1.0936852726843607E-2</v>
      </c>
      <c r="AP16" s="13">
        <f t="shared" ref="AP16" si="154">AM16*102/100</f>
        <v>1.9121481097956979E-2</v>
      </c>
      <c r="AQ16" s="13">
        <f t="shared" ref="AQ16" si="155">AN16*103/100</f>
        <v>2.6095463676584895E-2</v>
      </c>
      <c r="AR16" s="13">
        <f t="shared" ref="AR16" si="156">AO16*101/100</f>
        <v>1.1046221254112042E-2</v>
      </c>
      <c r="AS16" s="13">
        <f t="shared" ref="AS16" si="157">AP16*102/100</f>
        <v>1.9503910719916119E-2</v>
      </c>
      <c r="AT16" s="13">
        <f t="shared" ref="AT16" si="158">AQ16*103/100</f>
        <v>2.6878327586882439E-2</v>
      </c>
    </row>
    <row r="17" spans="1:46" ht="15" customHeight="1" x14ac:dyDescent="0.2">
      <c r="A17" s="10"/>
      <c r="B17" s="14" t="s">
        <v>36</v>
      </c>
      <c r="C17" s="20">
        <v>0</v>
      </c>
      <c r="D17" s="21">
        <v>0.3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13">
        <v>0.01</v>
      </c>
      <c r="O17" s="13">
        <v>1.6E-2</v>
      </c>
      <c r="P17" s="13">
        <v>0.02</v>
      </c>
      <c r="Q17" s="13">
        <f>N17*101/100</f>
        <v>1.01E-2</v>
      </c>
      <c r="R17" s="13">
        <f>O17*102/100</f>
        <v>1.6320000000000001E-2</v>
      </c>
      <c r="S17" s="13">
        <f>P17*103/100</f>
        <v>2.06E-2</v>
      </c>
      <c r="T17" s="13">
        <f t="shared" ref="T17" si="159">Q17*101/100</f>
        <v>1.0201E-2</v>
      </c>
      <c r="U17" s="13">
        <f t="shared" ref="U17" si="160">R17*102/100</f>
        <v>1.6646400000000002E-2</v>
      </c>
      <c r="V17" s="13">
        <f t="shared" ref="V17" si="161">S17*103/100</f>
        <v>2.1218000000000001E-2</v>
      </c>
      <c r="W17" s="13">
        <f t="shared" ref="W17" si="162">T17*101/100</f>
        <v>1.030301E-2</v>
      </c>
      <c r="X17" s="13">
        <f t="shared" ref="X17" si="163">U17*102/100</f>
        <v>1.6979328000000002E-2</v>
      </c>
      <c r="Y17" s="13">
        <f t="shared" ref="Y17" si="164">V17*103/100</f>
        <v>2.1854539999999999E-2</v>
      </c>
      <c r="Z17" s="13">
        <f t="shared" ref="Z17" si="165">W17*101/100</f>
        <v>1.04060401E-2</v>
      </c>
      <c r="AA17" s="13">
        <f t="shared" ref="AA17" si="166">X17*102/100</f>
        <v>1.7318914560000002E-2</v>
      </c>
      <c r="AB17" s="13">
        <f t="shared" ref="AB17" si="167">Y17*103/100</f>
        <v>2.2510176199999999E-2</v>
      </c>
      <c r="AC17" s="13">
        <f t="shared" ref="AC17" si="168">Z17*101/100</f>
        <v>1.0510100501E-2</v>
      </c>
      <c r="AD17" s="13">
        <f t="shared" ref="AD17" si="169">AA17*102/100</f>
        <v>1.7665292851200002E-2</v>
      </c>
      <c r="AE17" s="13">
        <f t="shared" ref="AE17" si="170">AB17*103/100</f>
        <v>2.3185481485999998E-2</v>
      </c>
      <c r="AF17" s="13">
        <f t="shared" ref="AF17" si="171">AC17*101/100</f>
        <v>1.0615201506009999E-2</v>
      </c>
      <c r="AG17" s="13">
        <f t="shared" ref="AG17" si="172">AD17*102/100</f>
        <v>1.8018598708224004E-2</v>
      </c>
      <c r="AH17" s="13">
        <f t="shared" ref="AH17" si="173">AE17*103/100</f>
        <v>2.3881045930579999E-2</v>
      </c>
      <c r="AI17" s="13">
        <f t="shared" ref="AI17" si="174">AF17*101/100</f>
        <v>1.0721353521070098E-2</v>
      </c>
      <c r="AJ17" s="13">
        <f t="shared" ref="AJ17" si="175">AG17*102/100</f>
        <v>1.8378970682388484E-2</v>
      </c>
      <c r="AK17" s="13">
        <f t="shared" ref="AK17" si="176">AH17*103/100</f>
        <v>2.4597477308497401E-2</v>
      </c>
      <c r="AL17" s="13">
        <f t="shared" ref="AL17" si="177">AI17*101/100</f>
        <v>1.0828567056280798E-2</v>
      </c>
      <c r="AM17" s="13">
        <f t="shared" ref="AM17" si="178">AJ17*102/100</f>
        <v>1.8746550096036253E-2</v>
      </c>
      <c r="AN17" s="13">
        <f t="shared" ref="AN17" si="179">AK17*103/100</f>
        <v>2.5335401627752323E-2</v>
      </c>
      <c r="AO17" s="13">
        <f t="shared" ref="AO17" si="180">AL17*101/100</f>
        <v>1.0936852726843607E-2</v>
      </c>
      <c r="AP17" s="13">
        <f t="shared" ref="AP17" si="181">AM17*102/100</f>
        <v>1.9121481097956979E-2</v>
      </c>
      <c r="AQ17" s="13">
        <f t="shared" ref="AQ17" si="182">AN17*103/100</f>
        <v>2.6095463676584895E-2</v>
      </c>
      <c r="AR17" s="13">
        <f t="shared" ref="AR17" si="183">AO17*101/100</f>
        <v>1.1046221254112042E-2</v>
      </c>
      <c r="AS17" s="13">
        <f t="shared" ref="AS17" si="184">AP17*102/100</f>
        <v>1.9503910719916119E-2</v>
      </c>
      <c r="AT17" s="13">
        <f t="shared" ref="AT17" si="185">AQ17*103/100</f>
        <v>2.6878327586882439E-2</v>
      </c>
    </row>
    <row r="18" spans="1:46" ht="16.5" customHeight="1" x14ac:dyDescent="0.2">
      <c r="A18" s="10"/>
      <c r="B18" s="11" t="s">
        <v>37</v>
      </c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5" customHeight="1" x14ac:dyDescent="0.2">
      <c r="A19" s="10"/>
      <c r="B19" s="14" t="s">
        <v>38</v>
      </c>
      <c r="C19" s="20">
        <v>100.5</v>
      </c>
      <c r="D19" s="21">
        <v>100.49</v>
      </c>
      <c r="E19" s="21">
        <v>101.01</v>
      </c>
      <c r="F19" s="21">
        <v>103.99</v>
      </c>
      <c r="G19" s="21">
        <v>107.04</v>
      </c>
      <c r="H19" s="21">
        <v>102.14</v>
      </c>
      <c r="I19" s="21">
        <v>103.88</v>
      </c>
      <c r="J19" s="21">
        <v>105.48</v>
      </c>
      <c r="K19" s="21">
        <v>103.18</v>
      </c>
      <c r="L19" s="21">
        <v>104.93</v>
      </c>
      <c r="M19" s="21">
        <v>106.8</v>
      </c>
      <c r="N19" s="13">
        <v>103</v>
      </c>
      <c r="O19" s="13">
        <v>105</v>
      </c>
      <c r="P19" s="13">
        <v>106</v>
      </c>
      <c r="Q19" s="13">
        <v>103</v>
      </c>
      <c r="R19" s="13">
        <v>105</v>
      </c>
      <c r="S19" s="13">
        <v>106</v>
      </c>
      <c r="T19" s="13">
        <v>103</v>
      </c>
      <c r="U19" s="13">
        <v>105</v>
      </c>
      <c r="V19" s="13">
        <v>106</v>
      </c>
      <c r="W19" s="13">
        <v>103</v>
      </c>
      <c r="X19" s="13">
        <v>105</v>
      </c>
      <c r="Y19" s="13">
        <v>107</v>
      </c>
      <c r="Z19" s="13">
        <v>103</v>
      </c>
      <c r="AA19" s="13">
        <v>104</v>
      </c>
      <c r="AB19" s="13">
        <v>106</v>
      </c>
      <c r="AC19" s="13">
        <v>103</v>
      </c>
      <c r="AD19" s="13">
        <v>105</v>
      </c>
      <c r="AE19" s="13">
        <v>106</v>
      </c>
      <c r="AF19" s="13">
        <v>103</v>
      </c>
      <c r="AG19" s="13">
        <v>104</v>
      </c>
      <c r="AH19" s="13">
        <v>106</v>
      </c>
      <c r="AI19" s="13">
        <v>103</v>
      </c>
      <c r="AJ19" s="13">
        <v>105</v>
      </c>
      <c r="AK19" s="13">
        <v>106</v>
      </c>
      <c r="AL19" s="13">
        <v>102</v>
      </c>
      <c r="AM19" s="13">
        <v>104</v>
      </c>
      <c r="AN19" s="13">
        <v>105</v>
      </c>
      <c r="AO19" s="13">
        <v>103</v>
      </c>
      <c r="AP19" s="13">
        <v>105</v>
      </c>
      <c r="AQ19" s="13">
        <v>106</v>
      </c>
      <c r="AR19" s="13">
        <v>103</v>
      </c>
      <c r="AS19" s="13">
        <v>105</v>
      </c>
      <c r="AT19" s="13">
        <v>107</v>
      </c>
    </row>
    <row r="20" spans="1:46" ht="16.5" customHeight="1" x14ac:dyDescent="0.2">
      <c r="A20" s="10"/>
      <c r="B20" s="14" t="s">
        <v>39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</row>
    <row r="21" spans="1:46" ht="48.75" customHeight="1" x14ac:dyDescent="0.2">
      <c r="A21" s="10"/>
      <c r="B21" s="15" t="s">
        <v>40</v>
      </c>
      <c r="C21" s="20">
        <v>366.33300000000003</v>
      </c>
      <c r="D21" s="21">
        <v>321.80900000000003</v>
      </c>
      <c r="E21" s="21">
        <f>D21*E22/100</f>
        <v>322.45261800000003</v>
      </c>
      <c r="F21" s="21">
        <f>D21*F22/100</f>
        <v>325.02709000000004</v>
      </c>
      <c r="G21" s="21">
        <f>D21*G22/100</f>
        <v>331.46327000000002</v>
      </c>
      <c r="H21" s="21">
        <f>E21*H22/100</f>
        <v>323.41997585400003</v>
      </c>
      <c r="I21" s="21">
        <f>F21*I22/100</f>
        <v>328.92741508000006</v>
      </c>
      <c r="J21" s="21">
        <f>G21*J22/100</f>
        <v>342.07009464000004</v>
      </c>
      <c r="K21" s="21">
        <f t="shared" ref="K21:P21" si="186">H21*K22/100</f>
        <v>324.71365575741606</v>
      </c>
      <c r="L21" s="21">
        <f t="shared" si="186"/>
        <v>333.53239889112012</v>
      </c>
      <c r="M21" s="21">
        <f t="shared" si="186"/>
        <v>354.04254795240007</v>
      </c>
      <c r="N21" s="13">
        <f t="shared" si="186"/>
        <v>326.33722403620317</v>
      </c>
      <c r="O21" s="13">
        <f t="shared" si="186"/>
        <v>338.86891727337803</v>
      </c>
      <c r="P21" s="13">
        <f t="shared" si="186"/>
        <v>367.49616477459125</v>
      </c>
      <c r="Q21" s="13">
        <f t="shared" ref="Q21" si="187">N21*Q22/100</f>
        <v>327.96891015638414</v>
      </c>
      <c r="R21" s="13">
        <f t="shared" ref="R21" si="188">O21*R22/100</f>
        <v>344.29081994975206</v>
      </c>
      <c r="S21" s="13">
        <f t="shared" ref="S21" si="189">P21*S22/100</f>
        <v>381.46101903602568</v>
      </c>
      <c r="T21" s="13">
        <f t="shared" ref="T21" si="190">Q21*T22/100</f>
        <v>329.6087547071661</v>
      </c>
      <c r="U21" s="13">
        <f t="shared" ref="U21" si="191">R21*U22/100</f>
        <v>349.79947306894809</v>
      </c>
      <c r="V21" s="13">
        <f t="shared" ref="V21" si="192">S21*V22/100</f>
        <v>395.95653775939462</v>
      </c>
      <c r="W21" s="13">
        <f t="shared" ref="W21" si="193">T21*W22/100</f>
        <v>331.25679848070189</v>
      </c>
      <c r="X21" s="13">
        <f t="shared" ref="X21" si="194">U21*X22/100</f>
        <v>355.39626463805121</v>
      </c>
      <c r="Y21" s="13">
        <f t="shared" ref="Y21" si="195">V21*Y22/100</f>
        <v>411.00288619425163</v>
      </c>
      <c r="Z21" s="13">
        <f t="shared" ref="Z21" si="196">W21*Z22/100</f>
        <v>332.91308247310536</v>
      </c>
      <c r="AA21" s="13">
        <f t="shared" ref="AA21" si="197">X21*AA22/100</f>
        <v>361.08260487225999</v>
      </c>
      <c r="AB21" s="13">
        <f t="shared" ref="AB21" si="198">Y21*AB22/100</f>
        <v>426.62099586963319</v>
      </c>
      <c r="AC21" s="13">
        <f t="shared" ref="AC21" si="199">Z21*AC22/100</f>
        <v>334.57764788547087</v>
      </c>
      <c r="AD21" s="13">
        <f t="shared" ref="AD21" si="200">AA21*AD22/100</f>
        <v>366.85992655021613</v>
      </c>
      <c r="AE21" s="13">
        <f t="shared" ref="AE21" si="201">AB21*AE22/100</f>
        <v>442.83259371267923</v>
      </c>
      <c r="AF21" s="13">
        <f t="shared" ref="AF21" si="202">AC21*AF22/100</f>
        <v>336.25053612489819</v>
      </c>
      <c r="AG21" s="13">
        <f t="shared" ref="AG21" si="203">AD21*AG22/100</f>
        <v>372.72968537501953</v>
      </c>
      <c r="AH21" s="13">
        <f t="shared" ref="AH21" si="204">AE21*AH22/100</f>
        <v>459.66023227376098</v>
      </c>
      <c r="AI21" s="13">
        <f t="shared" ref="AI21" si="205">AF21*AI22/100</f>
        <v>337.93178880552267</v>
      </c>
      <c r="AJ21" s="13">
        <f t="shared" ref="AJ21" si="206">AG21*AJ22/100</f>
        <v>378.6933603410198</v>
      </c>
      <c r="AK21" s="13">
        <f t="shared" ref="AK21" si="207">AH21*AK22/100</f>
        <v>477.1273211001639</v>
      </c>
      <c r="AL21" s="13">
        <f t="shared" ref="AL21" si="208">AI21*AL22/100</f>
        <v>339.62144774955027</v>
      </c>
      <c r="AM21" s="13">
        <f t="shared" ref="AM21" si="209">AJ21*AM22/100</f>
        <v>384.75245410647608</v>
      </c>
      <c r="AN21" s="13">
        <f t="shared" ref="AN21" si="210">AK21*AN22/100</f>
        <v>495.25815930197007</v>
      </c>
      <c r="AO21" s="13">
        <f t="shared" ref="AO21" si="211">AL21*AO22/100</f>
        <v>341.31955498829802</v>
      </c>
      <c r="AP21" s="13">
        <f t="shared" ref="AP21" si="212">AM21*AP22/100</f>
        <v>390.90849337217963</v>
      </c>
      <c r="AQ21" s="13">
        <f t="shared" ref="AQ21" si="213">AN21*AQ22/100</f>
        <v>514.07796935544491</v>
      </c>
      <c r="AR21" s="13">
        <f t="shared" ref="AR21" si="214">AO21*AR22/100</f>
        <v>343.02615276323951</v>
      </c>
      <c r="AS21" s="13">
        <f t="shared" ref="AS21" si="215">AP21*AS22/100</f>
        <v>397.16302926613446</v>
      </c>
      <c r="AT21" s="13">
        <f t="shared" ref="AT21" si="216">AQ21*AT22/100</f>
        <v>533.61293219095182</v>
      </c>
    </row>
    <row r="22" spans="1:46" ht="27" customHeight="1" x14ac:dyDescent="0.2">
      <c r="A22" s="10"/>
      <c r="B22" s="15" t="s">
        <v>41</v>
      </c>
      <c r="C22" s="20">
        <v>100.2</v>
      </c>
      <c r="D22" s="21">
        <v>100.5</v>
      </c>
      <c r="E22" s="21">
        <v>100.2</v>
      </c>
      <c r="F22" s="21">
        <v>101</v>
      </c>
      <c r="G22" s="21">
        <v>103</v>
      </c>
      <c r="H22" s="21">
        <v>100.3</v>
      </c>
      <c r="I22" s="21">
        <v>101.2</v>
      </c>
      <c r="J22" s="21">
        <v>103.2</v>
      </c>
      <c r="K22" s="21">
        <v>100.4</v>
      </c>
      <c r="L22" s="21">
        <v>101.4</v>
      </c>
      <c r="M22" s="21">
        <v>103.5</v>
      </c>
      <c r="N22" s="13">
        <v>100.5</v>
      </c>
      <c r="O22" s="13">
        <v>101.6</v>
      </c>
      <c r="P22" s="13">
        <v>103.8</v>
      </c>
      <c r="Q22" s="13">
        <v>100.5</v>
      </c>
      <c r="R22" s="13">
        <v>101.6</v>
      </c>
      <c r="S22" s="13">
        <v>103.8</v>
      </c>
      <c r="T22" s="13">
        <v>100.5</v>
      </c>
      <c r="U22" s="13">
        <v>101.6</v>
      </c>
      <c r="V22" s="13">
        <v>103.8</v>
      </c>
      <c r="W22" s="13">
        <v>100.5</v>
      </c>
      <c r="X22" s="13">
        <v>101.6</v>
      </c>
      <c r="Y22" s="13">
        <v>103.8</v>
      </c>
      <c r="Z22" s="13">
        <v>100.5</v>
      </c>
      <c r="AA22" s="13">
        <v>101.6</v>
      </c>
      <c r="AB22" s="13">
        <v>103.8</v>
      </c>
      <c r="AC22" s="13">
        <v>100.5</v>
      </c>
      <c r="AD22" s="13">
        <v>101.6</v>
      </c>
      <c r="AE22" s="13">
        <v>103.8</v>
      </c>
      <c r="AF22" s="13">
        <v>100.5</v>
      </c>
      <c r="AG22" s="13">
        <v>101.6</v>
      </c>
      <c r="AH22" s="13">
        <v>103.8</v>
      </c>
      <c r="AI22" s="13">
        <v>100.5</v>
      </c>
      <c r="AJ22" s="13">
        <v>101.6</v>
      </c>
      <c r="AK22" s="13">
        <v>103.8</v>
      </c>
      <c r="AL22" s="13">
        <v>100.5</v>
      </c>
      <c r="AM22" s="13">
        <v>101.6</v>
      </c>
      <c r="AN22" s="13">
        <v>103.8</v>
      </c>
      <c r="AO22" s="13">
        <v>100.5</v>
      </c>
      <c r="AP22" s="13">
        <v>101.6</v>
      </c>
      <c r="AQ22" s="13">
        <v>103.8</v>
      </c>
      <c r="AR22" s="13">
        <v>100.5</v>
      </c>
      <c r="AS22" s="13">
        <v>101.6</v>
      </c>
      <c r="AT22" s="13">
        <v>103.8</v>
      </c>
    </row>
    <row r="23" spans="1:46" ht="16.5" customHeight="1" x14ac:dyDescent="0.2">
      <c r="A23" s="10"/>
      <c r="B23" s="14" t="s">
        <v>42</v>
      </c>
      <c r="C23" s="20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</row>
    <row r="24" spans="1:46" ht="48.75" customHeight="1" x14ac:dyDescent="0.2">
      <c r="A24" s="10"/>
      <c r="B24" s="15" t="s">
        <v>40</v>
      </c>
      <c r="C24" s="22">
        <v>87.72</v>
      </c>
      <c r="D24" s="22">
        <v>88.15</v>
      </c>
      <c r="E24" s="22">
        <v>89.04</v>
      </c>
      <c r="F24" s="22">
        <v>91.76</v>
      </c>
      <c r="G24" s="22">
        <v>94.53</v>
      </c>
      <c r="H24" s="22">
        <v>90.93</v>
      </c>
      <c r="I24" s="22">
        <v>95.32</v>
      </c>
      <c r="J24" s="22">
        <v>99.73</v>
      </c>
      <c r="K24" s="22">
        <v>93.81</v>
      </c>
      <c r="L24" s="22">
        <v>99.97</v>
      </c>
      <c r="M24" s="22">
        <v>106.45</v>
      </c>
      <c r="N24" s="13">
        <f>K24*N25/100</f>
        <v>95.798772000000014</v>
      </c>
      <c r="O24" s="13">
        <f>L24*O25/100</f>
        <v>103.83883900000001</v>
      </c>
      <c r="P24" s="13">
        <f>M24*P25/100</f>
        <v>112.294105</v>
      </c>
      <c r="Q24" s="13">
        <f t="shared" ref="Q24:AT24" si="217">N24*Q25/100</f>
        <v>98.826013195200005</v>
      </c>
      <c r="R24" s="13">
        <f t="shared" si="217"/>
        <v>108.8957904593</v>
      </c>
      <c r="S24" s="13">
        <f t="shared" si="217"/>
        <v>119.8514982665</v>
      </c>
      <c r="T24" s="13">
        <f t="shared" si="217"/>
        <v>100.92112467493826</v>
      </c>
      <c r="U24" s="13">
        <f t="shared" si="217"/>
        <v>113.11005755007493</v>
      </c>
      <c r="V24" s="13">
        <f t="shared" si="217"/>
        <v>126.43134552133084</v>
      </c>
      <c r="W24" s="13">
        <f t="shared" si="217"/>
        <v>102.93954716843702</v>
      </c>
      <c r="X24" s="13">
        <f t="shared" si="217"/>
        <v>116.95579950677748</v>
      </c>
      <c r="Y24" s="13">
        <f t="shared" si="217"/>
        <v>133.51150087052537</v>
      </c>
      <c r="Z24" s="13">
        <f t="shared" si="217"/>
        <v>104.99833811180575</v>
      </c>
      <c r="AA24" s="13">
        <f t="shared" si="217"/>
        <v>120.93229669000792</v>
      </c>
      <c r="AB24" s="13">
        <f t="shared" si="217"/>
        <v>140.98814491927479</v>
      </c>
      <c r="AC24" s="13">
        <f t="shared" si="217"/>
        <v>107.09830487404186</v>
      </c>
      <c r="AD24" s="13">
        <f t="shared" si="217"/>
        <v>125.0439947774682</v>
      </c>
      <c r="AE24" s="13">
        <f t="shared" si="217"/>
        <v>148.88348103475417</v>
      </c>
      <c r="AF24" s="13">
        <f t="shared" si="217"/>
        <v>109.24027097152269</v>
      </c>
      <c r="AG24" s="13">
        <f t="shared" si="217"/>
        <v>129.29549059990214</v>
      </c>
      <c r="AH24" s="13">
        <f t="shared" si="217"/>
        <v>157.22095597270038</v>
      </c>
      <c r="AI24" s="13">
        <f t="shared" si="217"/>
        <v>111.42507639095315</v>
      </c>
      <c r="AJ24" s="13">
        <f t="shared" si="217"/>
        <v>133.6915372802988</v>
      </c>
      <c r="AK24" s="13">
        <f t="shared" si="217"/>
        <v>166.02532950717159</v>
      </c>
      <c r="AL24" s="13">
        <f t="shared" si="217"/>
        <v>113.65357791877221</v>
      </c>
      <c r="AM24" s="13">
        <f t="shared" si="217"/>
        <v>138.23704954782897</v>
      </c>
      <c r="AN24" s="13">
        <f t="shared" si="217"/>
        <v>175.32274795957321</v>
      </c>
      <c r="AO24" s="13">
        <f t="shared" si="217"/>
        <v>115.92664947714766</v>
      </c>
      <c r="AP24" s="13">
        <f t="shared" si="217"/>
        <v>142.93710923245516</v>
      </c>
      <c r="AQ24" s="13">
        <f t="shared" si="217"/>
        <v>185.14082184530929</v>
      </c>
      <c r="AR24" s="13">
        <f t="shared" si="217"/>
        <v>118.24518246669062</v>
      </c>
      <c r="AS24" s="13">
        <f t="shared" si="217"/>
        <v>147.79697094635864</v>
      </c>
      <c r="AT24" s="13">
        <f t="shared" si="217"/>
        <v>195.50870786864661</v>
      </c>
    </row>
    <row r="25" spans="1:46" ht="27" customHeight="1" x14ac:dyDescent="0.2">
      <c r="A25" s="10"/>
      <c r="B25" s="15" t="s">
        <v>41</v>
      </c>
      <c r="C25" s="22">
        <v>102.9</v>
      </c>
      <c r="D25" s="22">
        <v>100.49880864162344</v>
      </c>
      <c r="E25" s="22">
        <v>101.00801417724483</v>
      </c>
      <c r="F25" s="22">
        <v>104.09458469314494</v>
      </c>
      <c r="G25" s="22">
        <v>107.2328610421051</v>
      </c>
      <c r="H25" s="22">
        <v>102.1210874256748</v>
      </c>
      <c r="I25" s="22">
        <v>103.87804277608998</v>
      </c>
      <c r="J25" s="22">
        <v>105.50283893277452</v>
      </c>
      <c r="K25" s="22">
        <v>103.16482744483216</v>
      </c>
      <c r="L25" s="22">
        <v>104.87706851972578</v>
      </c>
      <c r="M25" s="22">
        <v>106.73686403811561</v>
      </c>
      <c r="N25" s="13">
        <v>102.12</v>
      </c>
      <c r="O25" s="13">
        <v>103.87</v>
      </c>
      <c r="P25" s="13">
        <v>105.49</v>
      </c>
      <c r="Q25" s="13">
        <v>103.16</v>
      </c>
      <c r="R25" s="13">
        <v>104.87</v>
      </c>
      <c r="S25" s="13">
        <v>106.73</v>
      </c>
      <c r="T25" s="13">
        <v>102.12</v>
      </c>
      <c r="U25" s="13">
        <v>103.87</v>
      </c>
      <c r="V25" s="13">
        <v>105.49</v>
      </c>
      <c r="W25" s="13">
        <v>102</v>
      </c>
      <c r="X25" s="13">
        <v>103.4</v>
      </c>
      <c r="Y25" s="13">
        <v>105.6</v>
      </c>
      <c r="Z25" s="13">
        <v>102</v>
      </c>
      <c r="AA25" s="13">
        <v>103.4</v>
      </c>
      <c r="AB25" s="13">
        <v>105.6</v>
      </c>
      <c r="AC25" s="13">
        <v>102</v>
      </c>
      <c r="AD25" s="13">
        <v>103.4</v>
      </c>
      <c r="AE25" s="13">
        <v>105.6</v>
      </c>
      <c r="AF25" s="13">
        <v>102</v>
      </c>
      <c r="AG25" s="13">
        <v>103.4</v>
      </c>
      <c r="AH25" s="13">
        <v>105.6</v>
      </c>
      <c r="AI25" s="13">
        <v>102</v>
      </c>
      <c r="AJ25" s="13">
        <v>103.4</v>
      </c>
      <c r="AK25" s="13">
        <v>105.6</v>
      </c>
      <c r="AL25" s="13">
        <v>102</v>
      </c>
      <c r="AM25" s="13">
        <v>103.4</v>
      </c>
      <c r="AN25" s="13">
        <v>105.6</v>
      </c>
      <c r="AO25" s="13">
        <v>102</v>
      </c>
      <c r="AP25" s="13">
        <v>103.4</v>
      </c>
      <c r="AQ25" s="13">
        <v>105.6</v>
      </c>
      <c r="AR25" s="13">
        <v>102</v>
      </c>
      <c r="AS25" s="13">
        <v>103.4</v>
      </c>
      <c r="AT25" s="13">
        <v>105.6</v>
      </c>
    </row>
    <row r="26" spans="1:46" ht="27" customHeight="1" x14ac:dyDescent="0.2">
      <c r="A26" s="10"/>
      <c r="B26" s="14" t="s">
        <v>43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1:46" ht="48.75" customHeight="1" x14ac:dyDescent="0.2">
      <c r="A27" s="10"/>
      <c r="B27" s="15" t="s">
        <v>40</v>
      </c>
      <c r="C27" s="20">
        <v>5.32</v>
      </c>
      <c r="D27" s="21">
        <v>5.34</v>
      </c>
      <c r="E27" s="21">
        <v>5.4</v>
      </c>
      <c r="F27" s="21">
        <v>5.48</v>
      </c>
      <c r="G27" s="21">
        <v>5.58</v>
      </c>
      <c r="H27" s="21">
        <v>5.53</v>
      </c>
      <c r="I27" s="21">
        <v>5.7</v>
      </c>
      <c r="J27" s="21">
        <v>5.87</v>
      </c>
      <c r="K27" s="21">
        <v>5.72</v>
      </c>
      <c r="L27" s="21">
        <v>6.05</v>
      </c>
      <c r="M27" s="21">
        <v>6.34</v>
      </c>
      <c r="N27" s="13">
        <f t="shared" ref="N27:AT27" si="218">K27*N28/100</f>
        <v>5.8412639999999998</v>
      </c>
      <c r="O27" s="13">
        <f t="shared" si="218"/>
        <v>6.284135</v>
      </c>
      <c r="P27" s="13">
        <f t="shared" si="218"/>
        <v>6.6880660000000001</v>
      </c>
      <c r="Q27" s="13">
        <f t="shared" si="218"/>
        <v>6.0258479423999995</v>
      </c>
      <c r="R27" s="13">
        <f t="shared" si="218"/>
        <v>6.5901723745000007</v>
      </c>
      <c r="S27" s="13">
        <f t="shared" si="218"/>
        <v>7.1381728418000003</v>
      </c>
      <c r="T27" s="13">
        <f t="shared" si="218"/>
        <v>6.1535959187788798</v>
      </c>
      <c r="U27" s="13">
        <f t="shared" si="218"/>
        <v>6.8452120453931515</v>
      </c>
      <c r="V27" s="13">
        <f t="shared" si="218"/>
        <v>7.53005853081482</v>
      </c>
      <c r="W27" s="13">
        <f t="shared" si="218"/>
        <v>6.2766678371544575</v>
      </c>
      <c r="X27" s="13">
        <f t="shared" si="218"/>
        <v>7.0779492549365193</v>
      </c>
      <c r="Y27" s="13">
        <f t="shared" si="218"/>
        <v>7.9517418085404499</v>
      </c>
      <c r="Z27" s="13">
        <f t="shared" si="218"/>
        <v>6.4022011938975467</v>
      </c>
      <c r="AA27" s="13">
        <f t="shared" si="218"/>
        <v>7.3185995296043611</v>
      </c>
      <c r="AB27" s="13">
        <f t="shared" si="218"/>
        <v>8.3970393498187157</v>
      </c>
      <c r="AC27" s="13">
        <f t="shared" si="218"/>
        <v>6.5302452177754979</v>
      </c>
      <c r="AD27" s="13">
        <f t="shared" si="218"/>
        <v>7.5674319136109105</v>
      </c>
      <c r="AE27" s="13">
        <f t="shared" si="218"/>
        <v>8.8672735534085625</v>
      </c>
      <c r="AF27" s="13">
        <f t="shared" si="218"/>
        <v>6.6608501221310075</v>
      </c>
      <c r="AG27" s="13">
        <f t="shared" si="218"/>
        <v>7.824724598673682</v>
      </c>
      <c r="AH27" s="13">
        <f t="shared" si="218"/>
        <v>9.3638408723994413</v>
      </c>
      <c r="AI27" s="13">
        <f t="shared" si="218"/>
        <v>6.7940671245736279</v>
      </c>
      <c r="AJ27" s="13">
        <f t="shared" si="218"/>
        <v>8.0907652350285879</v>
      </c>
      <c r="AK27" s="13">
        <f t="shared" si="218"/>
        <v>9.8882159612538096</v>
      </c>
      <c r="AL27" s="13">
        <f t="shared" si="218"/>
        <v>6.9299484670651008</v>
      </c>
      <c r="AM27" s="13">
        <f t="shared" si="218"/>
        <v>8.3658512530195601</v>
      </c>
      <c r="AN27" s="13">
        <f t="shared" si="218"/>
        <v>10.441956055084022</v>
      </c>
      <c r="AO27" s="13">
        <f t="shared" si="218"/>
        <v>7.0685474364064032</v>
      </c>
      <c r="AP27" s="13">
        <f t="shared" si="218"/>
        <v>8.650290195622226</v>
      </c>
      <c r="AQ27" s="13">
        <f t="shared" si="218"/>
        <v>11.026705594168726</v>
      </c>
      <c r="AR27" s="13">
        <f t="shared" si="218"/>
        <v>7.2452611223165624</v>
      </c>
      <c r="AS27" s="13">
        <f t="shared" si="218"/>
        <v>8.9963018034471158</v>
      </c>
      <c r="AT27" s="13">
        <f t="shared" si="218"/>
        <v>11.688307929818849</v>
      </c>
    </row>
    <row r="28" spans="1:46" ht="27" customHeight="1" x14ac:dyDescent="0.2">
      <c r="A28" s="10"/>
      <c r="B28" s="15" t="s">
        <v>41</v>
      </c>
      <c r="C28" s="20">
        <v>156.30000000000001</v>
      </c>
      <c r="D28" s="22">
        <v>100.39301145970319</v>
      </c>
      <c r="E28" s="22">
        <v>101.00712585517746</v>
      </c>
      <c r="F28" s="22">
        <v>102.58574230153145</v>
      </c>
      <c r="G28" s="22">
        <v>104.39284270722615</v>
      </c>
      <c r="H28" s="22">
        <v>102.49993515804763</v>
      </c>
      <c r="I28" s="22">
        <v>104.10718520275076</v>
      </c>
      <c r="J28" s="22">
        <v>105.30000878345555</v>
      </c>
      <c r="K28" s="22">
        <v>103.39997975664596</v>
      </c>
      <c r="L28" s="22">
        <v>105.98588464517124</v>
      </c>
      <c r="M28" s="22">
        <v>107.8929718061944</v>
      </c>
      <c r="N28" s="13">
        <v>102.12</v>
      </c>
      <c r="O28" s="13">
        <v>103.87</v>
      </c>
      <c r="P28" s="13">
        <v>105.49</v>
      </c>
      <c r="Q28" s="13">
        <v>103.16</v>
      </c>
      <c r="R28" s="13">
        <v>104.87</v>
      </c>
      <c r="S28" s="13">
        <v>106.73</v>
      </c>
      <c r="T28" s="13">
        <v>102.12</v>
      </c>
      <c r="U28" s="13">
        <v>103.87</v>
      </c>
      <c r="V28" s="13">
        <v>105.49</v>
      </c>
      <c r="W28" s="13">
        <v>102</v>
      </c>
      <c r="X28" s="13">
        <v>103.4</v>
      </c>
      <c r="Y28" s="13">
        <v>105.6</v>
      </c>
      <c r="Z28" s="13">
        <v>102</v>
      </c>
      <c r="AA28" s="13">
        <v>103.4</v>
      </c>
      <c r="AB28" s="13">
        <v>105.6</v>
      </c>
      <c r="AC28" s="13">
        <v>102</v>
      </c>
      <c r="AD28" s="13">
        <v>103.4</v>
      </c>
      <c r="AE28" s="13">
        <v>105.6</v>
      </c>
      <c r="AF28" s="13">
        <v>102</v>
      </c>
      <c r="AG28" s="13">
        <v>103.4</v>
      </c>
      <c r="AH28" s="13">
        <v>105.6</v>
      </c>
      <c r="AI28" s="13">
        <v>102</v>
      </c>
      <c r="AJ28" s="13">
        <v>103.4</v>
      </c>
      <c r="AK28" s="13">
        <v>105.6</v>
      </c>
      <c r="AL28" s="13">
        <v>102</v>
      </c>
      <c r="AM28" s="13">
        <v>103.4</v>
      </c>
      <c r="AN28" s="13">
        <v>105.6</v>
      </c>
      <c r="AO28" s="13">
        <v>102</v>
      </c>
      <c r="AP28" s="13">
        <v>103.4</v>
      </c>
      <c r="AQ28" s="13">
        <v>105.6</v>
      </c>
      <c r="AR28" s="13">
        <v>102.5</v>
      </c>
      <c r="AS28" s="13">
        <v>104</v>
      </c>
      <c r="AT28" s="13">
        <v>106</v>
      </c>
    </row>
    <row r="29" spans="1:46" ht="27" customHeight="1" x14ac:dyDescent="0.2">
      <c r="A29" s="10"/>
      <c r="B29" s="14" t="s">
        <v>44</v>
      </c>
      <c r="C29" s="20">
        <v>0</v>
      </c>
      <c r="D29" s="21">
        <v>0</v>
      </c>
      <c r="E29" s="20">
        <v>0</v>
      </c>
      <c r="F29" s="21">
        <v>0</v>
      </c>
      <c r="G29" s="20">
        <v>0</v>
      </c>
      <c r="H29" s="21">
        <v>0</v>
      </c>
      <c r="I29" s="20">
        <v>0</v>
      </c>
      <c r="J29" s="21">
        <v>0</v>
      </c>
      <c r="K29" s="20">
        <v>0</v>
      </c>
      <c r="L29" s="21">
        <v>0</v>
      </c>
      <c r="M29" s="20">
        <v>0</v>
      </c>
      <c r="N29" s="13">
        <v>0</v>
      </c>
      <c r="O29" s="12">
        <v>0</v>
      </c>
      <c r="P29" s="13">
        <v>0</v>
      </c>
      <c r="Q29" s="12">
        <v>0</v>
      </c>
      <c r="R29" s="13">
        <v>0</v>
      </c>
      <c r="S29" s="12">
        <v>0</v>
      </c>
      <c r="T29" s="13">
        <v>0</v>
      </c>
      <c r="U29" s="12">
        <v>0</v>
      </c>
      <c r="V29" s="13">
        <v>0</v>
      </c>
      <c r="W29" s="12">
        <v>0</v>
      </c>
      <c r="X29" s="13">
        <v>0</v>
      </c>
      <c r="Y29" s="12">
        <v>0</v>
      </c>
      <c r="Z29" s="13">
        <v>0</v>
      </c>
      <c r="AA29" s="12">
        <v>0</v>
      </c>
      <c r="AB29" s="13">
        <v>0</v>
      </c>
      <c r="AC29" s="12">
        <v>0</v>
      </c>
      <c r="AD29" s="13">
        <v>0</v>
      </c>
      <c r="AE29" s="12">
        <v>0</v>
      </c>
      <c r="AF29" s="13">
        <v>0</v>
      </c>
      <c r="AG29" s="12">
        <v>0</v>
      </c>
      <c r="AH29" s="13">
        <v>0</v>
      </c>
      <c r="AI29" s="12">
        <v>0</v>
      </c>
      <c r="AJ29" s="13">
        <v>0</v>
      </c>
      <c r="AK29" s="12">
        <v>0</v>
      </c>
      <c r="AL29" s="13">
        <v>0</v>
      </c>
      <c r="AM29" s="12">
        <v>0</v>
      </c>
      <c r="AN29" s="13">
        <v>0</v>
      </c>
      <c r="AO29" s="12">
        <v>0</v>
      </c>
      <c r="AP29" s="13">
        <v>0</v>
      </c>
      <c r="AQ29" s="12">
        <v>0</v>
      </c>
      <c r="AR29" s="13">
        <v>0</v>
      </c>
      <c r="AS29" s="12">
        <v>0</v>
      </c>
      <c r="AT29" s="13">
        <v>0</v>
      </c>
    </row>
    <row r="30" spans="1:46" ht="16.5" customHeight="1" x14ac:dyDescent="0.2">
      <c r="A30" s="10"/>
      <c r="B30" s="11" t="s">
        <v>45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</row>
    <row r="31" spans="1:46" ht="16.5" customHeight="1" x14ac:dyDescent="0.2">
      <c r="A31" s="10"/>
      <c r="B31" s="14" t="s">
        <v>46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</row>
    <row r="32" spans="1:46" ht="16.5" customHeight="1" x14ac:dyDescent="0.2">
      <c r="A32" s="10"/>
      <c r="B32" s="14" t="s">
        <v>47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</row>
    <row r="33" spans="1:46" ht="27" customHeight="1" x14ac:dyDescent="0.2">
      <c r="A33" s="10"/>
      <c r="B33" s="14" t="s">
        <v>48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</row>
    <row r="34" spans="1:46" ht="16.5" customHeight="1" x14ac:dyDescent="0.2">
      <c r="A34" s="10"/>
      <c r="B34" s="14" t="s">
        <v>49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</row>
    <row r="35" spans="1:46" ht="16.5" customHeight="1" x14ac:dyDescent="0.2">
      <c r="A35" s="10"/>
      <c r="B35" s="14" t="s">
        <v>50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</row>
    <row r="36" spans="1:46" ht="16.5" customHeight="1" x14ac:dyDescent="0.2">
      <c r="A36" s="10"/>
      <c r="B36" s="14" t="s">
        <v>51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</row>
    <row r="37" spans="1:46" ht="16.5" customHeight="1" x14ac:dyDescent="0.2">
      <c r="A37" s="10"/>
      <c r="B37" s="14" t="s">
        <v>52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</row>
    <row r="38" spans="1:46" ht="27" customHeight="1" x14ac:dyDescent="0.2">
      <c r="A38" s="10"/>
      <c r="B38" s="14" t="s">
        <v>53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</row>
    <row r="39" spans="1:46" ht="16.5" customHeight="1" x14ac:dyDescent="0.2">
      <c r="A39" s="10"/>
      <c r="B39" s="14" t="s">
        <v>54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</row>
    <row r="40" spans="1:46" ht="16.5" customHeight="1" x14ac:dyDescent="0.2">
      <c r="A40" s="10"/>
      <c r="B40" s="14" t="s">
        <v>55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</row>
    <row r="41" spans="1:46" ht="16.5" customHeight="1" x14ac:dyDescent="0.2">
      <c r="A41" s="10"/>
      <c r="B41" s="14" t="s">
        <v>56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</row>
    <row r="42" spans="1:46" ht="16.5" customHeight="1" x14ac:dyDescent="0.2">
      <c r="A42" s="10"/>
      <c r="B42" s="14" t="s">
        <v>57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</row>
    <row r="43" spans="1:46" ht="16.5" customHeight="1" x14ac:dyDescent="0.2">
      <c r="A43" s="10"/>
      <c r="B43" s="14" t="s">
        <v>58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</row>
    <row r="44" spans="1:46" ht="16.5" customHeight="1" x14ac:dyDescent="0.2">
      <c r="A44" s="4"/>
      <c r="B44" s="14" t="s">
        <v>59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</row>
    <row r="45" spans="1:46" ht="16.5" customHeight="1" x14ac:dyDescent="0.2">
      <c r="A45" s="4"/>
      <c r="B45" s="14" t="s">
        <v>60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</row>
    <row r="46" spans="1:46" ht="16.5" customHeight="1" x14ac:dyDescent="0.2">
      <c r="A46" s="4"/>
      <c r="B46" s="11" t="s">
        <v>61</v>
      </c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</row>
    <row r="47" spans="1:46" ht="27" customHeight="1" x14ac:dyDescent="0.2">
      <c r="A47" s="4"/>
      <c r="B47" s="14" t="s">
        <v>62</v>
      </c>
      <c r="C47" s="20">
        <v>395</v>
      </c>
      <c r="D47" s="21">
        <f>C47*100.1/100</f>
        <v>395.39499999999998</v>
      </c>
      <c r="E47" s="21">
        <f>D47*101.13/100</f>
        <v>399.86296349999998</v>
      </c>
      <c r="F47" s="21">
        <f>D47*101.21/100</f>
        <v>400.17927949999995</v>
      </c>
      <c r="G47" s="21">
        <f>D47*100.55/100</f>
        <v>397.56967249999997</v>
      </c>
      <c r="H47" s="21">
        <f>E47*101.3/100</f>
        <v>405.06118202549993</v>
      </c>
      <c r="I47" s="21">
        <f>F47*102.5/100</f>
        <v>410.18376148749996</v>
      </c>
      <c r="J47" s="21">
        <f>G47*105.6/100</f>
        <v>419.8335741599999</v>
      </c>
      <c r="K47" s="21">
        <f t="shared" ref="K47" si="219">H47*101.3/100</f>
        <v>410.32697739183141</v>
      </c>
      <c r="L47" s="21">
        <f t="shared" ref="L47" si="220">I47*102.5/100</f>
        <v>420.43835552468744</v>
      </c>
      <c r="M47" s="21">
        <f t="shared" ref="M47" si="221">J47*105.6/100</f>
        <v>443.34425431295989</v>
      </c>
      <c r="N47" s="13">
        <f t="shared" ref="N47" si="222">K47*101.3/100</f>
        <v>415.66122809792518</v>
      </c>
      <c r="O47" s="13">
        <f t="shared" ref="O47" si="223">L47*102.5/100</f>
        <v>430.9493144128046</v>
      </c>
      <c r="P47" s="13">
        <f t="shared" ref="P47" si="224">M47*105.6/100</f>
        <v>468.17153255448562</v>
      </c>
      <c r="Q47" s="13">
        <f t="shared" ref="Q47" si="225">N47*101.3/100</f>
        <v>421.06482406319816</v>
      </c>
      <c r="R47" s="13">
        <f t="shared" ref="R47" si="226">O47*102.5/100</f>
        <v>441.72304727312468</v>
      </c>
      <c r="S47" s="13">
        <f t="shared" ref="S47" si="227">P47*105.6/100</f>
        <v>494.38913837753682</v>
      </c>
      <c r="T47" s="13">
        <f t="shared" ref="T47" si="228">Q47*101.3/100</f>
        <v>426.53866677601974</v>
      </c>
      <c r="U47" s="13">
        <f t="shared" ref="U47" si="229">R47*102.5/100</f>
        <v>452.76612345495283</v>
      </c>
      <c r="V47" s="13">
        <f t="shared" ref="V47" si="230">S47*105.6/100</f>
        <v>522.07493012667885</v>
      </c>
      <c r="W47" s="13">
        <f t="shared" ref="W47" si="231">T47*101.3/100</f>
        <v>432.08366944410801</v>
      </c>
      <c r="X47" s="13">
        <f t="shared" ref="X47" si="232">U47*102.5/100</f>
        <v>464.08527654132666</v>
      </c>
      <c r="Y47" s="13">
        <f t="shared" ref="Y47" si="233">V47*105.6/100</f>
        <v>551.31112621377281</v>
      </c>
      <c r="Z47" s="13">
        <f t="shared" ref="Z47" si="234">W47*101.3/100</f>
        <v>437.70075714688136</v>
      </c>
      <c r="AA47" s="13">
        <f t="shared" ref="AA47" si="235">X47*102.5/100</f>
        <v>475.68740845485985</v>
      </c>
      <c r="AB47" s="13">
        <f t="shared" ref="AB47" si="236">Y47*105.6/100</f>
        <v>582.18454928174401</v>
      </c>
      <c r="AC47" s="13">
        <f t="shared" ref="AC47" si="237">Z47*101.3/100</f>
        <v>443.39086698979082</v>
      </c>
      <c r="AD47" s="13">
        <f t="shared" ref="AD47" si="238">AA47*102.5/100</f>
        <v>487.5795936662314</v>
      </c>
      <c r="AE47" s="13">
        <f t="shared" ref="AE47" si="239">AB47*105.6/100</f>
        <v>614.7868840415216</v>
      </c>
      <c r="AF47" s="13">
        <f t="shared" ref="AF47" si="240">AC47*101.3/100</f>
        <v>449.15494826065805</v>
      </c>
      <c r="AG47" s="13">
        <f t="shared" ref="AG47" si="241">AD47*102.5/100</f>
        <v>499.76908350788722</v>
      </c>
      <c r="AH47" s="13">
        <f t="shared" ref="AH47" si="242">AE47*105.6/100</f>
        <v>649.2149495478468</v>
      </c>
      <c r="AI47" s="13">
        <f t="shared" ref="AI47" si="243">AF47*101.3/100</f>
        <v>454.99396258804654</v>
      </c>
      <c r="AJ47" s="13">
        <f t="shared" ref="AJ47" si="244">AG47*102.5/100</f>
        <v>512.26331059558436</v>
      </c>
      <c r="AK47" s="13">
        <f t="shared" ref="AK47" si="245">AH47*105.6/100</f>
        <v>685.57098672252619</v>
      </c>
      <c r="AL47" s="13">
        <f t="shared" ref="AL47" si="246">AI47*101.3/100</f>
        <v>460.90888410169117</v>
      </c>
      <c r="AM47" s="13">
        <f t="shared" ref="AM47" si="247">AJ47*102.5/100</f>
        <v>525.069893360474</v>
      </c>
      <c r="AN47" s="13">
        <f t="shared" ref="AN47" si="248">AK47*105.6/100</f>
        <v>723.96296197898755</v>
      </c>
      <c r="AO47" s="13">
        <f t="shared" ref="AO47" si="249">AL47*101.3/100</f>
        <v>466.90069959501312</v>
      </c>
      <c r="AP47" s="13">
        <f t="shared" ref="AP47" si="250">AM47*102.5/100</f>
        <v>538.19664069448584</v>
      </c>
      <c r="AQ47" s="13">
        <f t="shared" ref="AQ47" si="251">AN47*105.6/100</f>
        <v>764.50488784981076</v>
      </c>
      <c r="AR47" s="13">
        <f t="shared" ref="AR47" si="252">AO47*101.3/100</f>
        <v>472.9704086897483</v>
      </c>
      <c r="AS47" s="13">
        <f t="shared" ref="AS47" si="253">AP47*102.5/100</f>
        <v>551.651556711848</v>
      </c>
      <c r="AT47" s="13">
        <f t="shared" ref="AT47" si="254">AQ47*105.6/100</f>
        <v>807.31716156940001</v>
      </c>
    </row>
    <row r="48" spans="1:46" ht="27" customHeight="1" x14ac:dyDescent="0.2">
      <c r="A48" s="4"/>
      <c r="B48" s="14" t="s">
        <v>63</v>
      </c>
      <c r="C48" s="20">
        <v>0</v>
      </c>
      <c r="D48" s="21">
        <f t="shared" ref="D48:D50" si="255">C48*100.1/100</f>
        <v>0</v>
      </c>
      <c r="E48" s="21">
        <f t="shared" ref="E48:E50" si="256">D48*101.13/100</f>
        <v>0</v>
      </c>
      <c r="F48" s="21">
        <f t="shared" ref="F48:F50" si="257">D48*101.21/100</f>
        <v>0</v>
      </c>
      <c r="G48" s="21">
        <f t="shared" ref="G48:G50" si="258">D48*100.55/100</f>
        <v>0</v>
      </c>
      <c r="H48" s="21">
        <f t="shared" ref="H48:AT48" si="259">G48*100.1/100</f>
        <v>0</v>
      </c>
      <c r="I48" s="21">
        <f t="shared" si="259"/>
        <v>0</v>
      </c>
      <c r="J48" s="21">
        <f t="shared" si="259"/>
        <v>0</v>
      </c>
      <c r="K48" s="21">
        <f t="shared" si="259"/>
        <v>0</v>
      </c>
      <c r="L48" s="21">
        <f t="shared" si="259"/>
        <v>0</v>
      </c>
      <c r="M48" s="21">
        <f t="shared" si="259"/>
        <v>0</v>
      </c>
      <c r="N48" s="13">
        <f t="shared" si="259"/>
        <v>0</v>
      </c>
      <c r="O48" s="13">
        <f t="shared" si="259"/>
        <v>0</v>
      </c>
      <c r="P48" s="13">
        <f t="shared" si="259"/>
        <v>0</v>
      </c>
      <c r="Q48" s="13">
        <f t="shared" si="259"/>
        <v>0</v>
      </c>
      <c r="R48" s="13">
        <f t="shared" si="259"/>
        <v>0</v>
      </c>
      <c r="S48" s="13">
        <f t="shared" si="259"/>
        <v>0</v>
      </c>
      <c r="T48" s="13">
        <f t="shared" si="259"/>
        <v>0</v>
      </c>
      <c r="U48" s="13">
        <f t="shared" si="259"/>
        <v>0</v>
      </c>
      <c r="V48" s="13">
        <f t="shared" si="259"/>
        <v>0</v>
      </c>
      <c r="W48" s="13">
        <f t="shared" si="259"/>
        <v>0</v>
      </c>
      <c r="X48" s="13">
        <f t="shared" si="259"/>
        <v>0</v>
      </c>
      <c r="Y48" s="13">
        <f t="shared" si="259"/>
        <v>0</v>
      </c>
      <c r="Z48" s="13">
        <f t="shared" si="259"/>
        <v>0</v>
      </c>
      <c r="AA48" s="13">
        <f t="shared" si="259"/>
        <v>0</v>
      </c>
      <c r="AB48" s="13">
        <f t="shared" si="259"/>
        <v>0</v>
      </c>
      <c r="AC48" s="13">
        <f t="shared" si="259"/>
        <v>0</v>
      </c>
      <c r="AD48" s="13">
        <f t="shared" si="259"/>
        <v>0</v>
      </c>
      <c r="AE48" s="13">
        <f t="shared" si="259"/>
        <v>0</v>
      </c>
      <c r="AF48" s="13">
        <f t="shared" si="259"/>
        <v>0</v>
      </c>
      <c r="AG48" s="13">
        <f t="shared" si="259"/>
        <v>0</v>
      </c>
      <c r="AH48" s="13">
        <f t="shared" si="259"/>
        <v>0</v>
      </c>
      <c r="AI48" s="13">
        <f t="shared" si="259"/>
        <v>0</v>
      </c>
      <c r="AJ48" s="13">
        <f t="shared" si="259"/>
        <v>0</v>
      </c>
      <c r="AK48" s="13">
        <f t="shared" si="259"/>
        <v>0</v>
      </c>
      <c r="AL48" s="13">
        <f t="shared" si="259"/>
        <v>0</v>
      </c>
      <c r="AM48" s="13">
        <f t="shared" si="259"/>
        <v>0</v>
      </c>
      <c r="AN48" s="13">
        <f t="shared" si="259"/>
        <v>0</v>
      </c>
      <c r="AO48" s="13">
        <f t="shared" si="259"/>
        <v>0</v>
      </c>
      <c r="AP48" s="13">
        <f t="shared" si="259"/>
        <v>0</v>
      </c>
      <c r="AQ48" s="13">
        <f t="shared" si="259"/>
        <v>0</v>
      </c>
      <c r="AR48" s="13">
        <f t="shared" si="259"/>
        <v>0</v>
      </c>
      <c r="AS48" s="13">
        <f t="shared" si="259"/>
        <v>0</v>
      </c>
      <c r="AT48" s="13">
        <f t="shared" si="259"/>
        <v>0</v>
      </c>
    </row>
    <row r="49" spans="1:46" ht="27" customHeight="1" x14ac:dyDescent="0.2">
      <c r="A49" s="4"/>
      <c r="B49" s="14" t="s">
        <v>64</v>
      </c>
      <c r="C49" s="20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</row>
    <row r="50" spans="1:46" ht="27" customHeight="1" x14ac:dyDescent="0.2">
      <c r="A50" s="4"/>
      <c r="B50" s="14" t="s">
        <v>65</v>
      </c>
      <c r="C50" s="20">
        <v>26.7</v>
      </c>
      <c r="D50" s="21">
        <f t="shared" si="255"/>
        <v>26.726699999999997</v>
      </c>
      <c r="E50" s="21">
        <f t="shared" si="256"/>
        <v>27.028711709999996</v>
      </c>
      <c r="F50" s="21">
        <f t="shared" si="257"/>
        <v>27.050093069999992</v>
      </c>
      <c r="G50" s="21">
        <f t="shared" si="258"/>
        <v>26.873696849999998</v>
      </c>
      <c r="H50" s="21">
        <f>E50*101.3/100</f>
        <v>27.380084962229994</v>
      </c>
      <c r="I50" s="21">
        <f>F50*102.5/100</f>
        <v>27.726345396749995</v>
      </c>
      <c r="J50" s="21">
        <f>G50*105.6/100</f>
        <v>28.378623873599995</v>
      </c>
      <c r="K50" s="21">
        <f t="shared" ref="K50" si="260">H50*101.3/100</f>
        <v>27.736026066738983</v>
      </c>
      <c r="L50" s="21">
        <f t="shared" ref="L50" si="261">I50*102.5/100</f>
        <v>28.419504031668744</v>
      </c>
      <c r="M50" s="21">
        <f t="shared" ref="M50" si="262">J50*105.6/100</f>
        <v>29.967826810521593</v>
      </c>
      <c r="N50" s="13">
        <f t="shared" ref="N50" si="263">K50*101.3/100</f>
        <v>28.096594405606588</v>
      </c>
      <c r="O50" s="13">
        <f t="shared" ref="O50" si="264">L50*102.5/100</f>
        <v>29.129991632460463</v>
      </c>
      <c r="P50" s="13">
        <f t="shared" ref="P50" si="265">M50*105.6/100</f>
        <v>31.646025111910799</v>
      </c>
      <c r="Q50" s="13">
        <f t="shared" ref="Q50" si="266">N50*101.3/100</f>
        <v>28.461850132879473</v>
      </c>
      <c r="R50" s="13">
        <f t="shared" ref="R50" si="267">O50*102.5/100</f>
        <v>29.858241423271974</v>
      </c>
      <c r="S50" s="13">
        <f t="shared" ref="S50" si="268">P50*105.6/100</f>
        <v>33.4182025181778</v>
      </c>
      <c r="T50" s="13">
        <f t="shared" ref="T50" si="269">Q50*101.3/100</f>
        <v>28.831854184606904</v>
      </c>
      <c r="U50" s="13">
        <f t="shared" ref="U50" si="270">R50*102.5/100</f>
        <v>30.604697458853774</v>
      </c>
      <c r="V50" s="13">
        <f t="shared" ref="V50" si="271">S50*105.6/100</f>
        <v>35.289621859195755</v>
      </c>
      <c r="W50" s="13">
        <f t="shared" ref="W50" si="272">T50*101.3/100</f>
        <v>29.206668289006792</v>
      </c>
      <c r="X50" s="13">
        <f t="shared" ref="X50" si="273">U50*102.5/100</f>
        <v>31.369814895325117</v>
      </c>
      <c r="Y50" s="13">
        <f t="shared" ref="Y50" si="274">V50*105.6/100</f>
        <v>37.265840683310714</v>
      </c>
      <c r="Z50" s="13">
        <f t="shared" ref="Z50" si="275">W50*101.3/100</f>
        <v>29.586354976763879</v>
      </c>
      <c r="AA50" s="13">
        <f t="shared" ref="AA50" si="276">X50*102.5/100</f>
        <v>32.154060267708246</v>
      </c>
      <c r="AB50" s="13">
        <f t="shared" ref="AB50" si="277">Y50*105.6/100</f>
        <v>39.352727761576112</v>
      </c>
      <c r="AC50" s="13">
        <f t="shared" ref="AC50" si="278">Z50*101.3/100</f>
        <v>29.970977591461811</v>
      </c>
      <c r="AD50" s="13">
        <f t="shared" ref="AD50" si="279">AA50*102.5/100</f>
        <v>32.957911774400955</v>
      </c>
      <c r="AE50" s="13">
        <f t="shared" ref="AE50" si="280">AB50*105.6/100</f>
        <v>41.556480516224376</v>
      </c>
      <c r="AF50" s="13">
        <f t="shared" ref="AF50" si="281">AC50*101.3/100</f>
        <v>30.360600300150814</v>
      </c>
      <c r="AG50" s="13">
        <f t="shared" ref="AG50" si="282">AD50*102.5/100</f>
        <v>33.781859568760979</v>
      </c>
      <c r="AH50" s="13">
        <f t="shared" ref="AH50" si="283">AE50*105.6/100</f>
        <v>43.883643425132938</v>
      </c>
      <c r="AI50" s="13">
        <f t="shared" ref="AI50" si="284">AF50*101.3/100</f>
        <v>30.755288104052774</v>
      </c>
      <c r="AJ50" s="13">
        <f t="shared" ref="AJ50" si="285">AG50*102.5/100</f>
        <v>34.626406057980006</v>
      </c>
      <c r="AK50" s="13">
        <f t="shared" ref="AK50" si="286">AH50*105.6/100</f>
        <v>46.341127456940377</v>
      </c>
      <c r="AL50" s="13">
        <f t="shared" ref="AL50" si="287">AI50*101.3/100</f>
        <v>31.15510684940546</v>
      </c>
      <c r="AM50" s="13">
        <f t="shared" ref="AM50" si="288">AJ50*102.5/100</f>
        <v>35.492066209429503</v>
      </c>
      <c r="AN50" s="13">
        <f t="shared" ref="AN50" si="289">AK50*105.6/100</f>
        <v>48.936230594529036</v>
      </c>
      <c r="AO50" s="13">
        <f t="shared" ref="AO50" si="290">AL50*101.3/100</f>
        <v>31.56012323844773</v>
      </c>
      <c r="AP50" s="13">
        <f t="shared" ref="AP50" si="291">AM50*102.5/100</f>
        <v>36.379367864665241</v>
      </c>
      <c r="AQ50" s="13">
        <f t="shared" ref="AQ50" si="292">AN50*105.6/100</f>
        <v>51.676659507822663</v>
      </c>
      <c r="AR50" s="13">
        <f t="shared" ref="AR50" si="293">AO50*101.3/100</f>
        <v>31.970404840547548</v>
      </c>
      <c r="AS50" s="13">
        <f t="shared" ref="AS50" si="294">AP50*102.5/100</f>
        <v>37.288852061281872</v>
      </c>
      <c r="AT50" s="13">
        <f t="shared" ref="AT50" si="295">AQ50*105.6/100</f>
        <v>54.570552440260727</v>
      </c>
    </row>
    <row r="51" spans="1:46" ht="16.5" customHeight="1" x14ac:dyDescent="0.2">
      <c r="A51" s="4"/>
      <c r="B51" s="11" t="s">
        <v>66</v>
      </c>
      <c r="C51" s="20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</row>
    <row r="52" spans="1:46" ht="27" customHeight="1" x14ac:dyDescent="0.2">
      <c r="A52" s="4"/>
      <c r="B52" s="14" t="s">
        <v>67</v>
      </c>
      <c r="C52" s="20">
        <v>681.86</v>
      </c>
      <c r="D52" s="21">
        <v>700.27</v>
      </c>
      <c r="E52" s="21">
        <v>705.17</v>
      </c>
      <c r="F52" s="21">
        <v>714.27</v>
      </c>
      <c r="G52" s="21">
        <v>725.48</v>
      </c>
      <c r="H52" s="21">
        <v>732.73</v>
      </c>
      <c r="I52" s="21">
        <v>736.36</v>
      </c>
      <c r="J52" s="21">
        <v>742.89</v>
      </c>
      <c r="K52" s="21">
        <v>750.32</v>
      </c>
      <c r="L52" s="21">
        <v>754.03</v>
      </c>
      <c r="M52" s="21">
        <v>772.6</v>
      </c>
      <c r="N52" s="13">
        <f>K52*N53/100</f>
        <v>757.82320000000004</v>
      </c>
      <c r="O52" s="13">
        <f>L52*O53/100</f>
        <v>765.34045000000003</v>
      </c>
      <c r="P52" s="13">
        <f>M52*P53/100</f>
        <v>803.50400000000013</v>
      </c>
      <c r="Q52" s="13">
        <f t="shared" ref="Q52:AT52" si="296">N52*Q53/100</f>
        <v>765.40143200000011</v>
      </c>
      <c r="R52" s="13">
        <f t="shared" si="296"/>
        <v>776.82055675000015</v>
      </c>
      <c r="S52" s="13">
        <f t="shared" si="296"/>
        <v>835.64416000000017</v>
      </c>
      <c r="T52" s="13">
        <f t="shared" si="296"/>
        <v>773.0554463200001</v>
      </c>
      <c r="U52" s="13">
        <f t="shared" si="296"/>
        <v>788.47286510125025</v>
      </c>
      <c r="V52" s="13">
        <f t="shared" si="296"/>
        <v>869.0699264000001</v>
      </c>
      <c r="W52" s="13">
        <f t="shared" si="296"/>
        <v>780.78600078320017</v>
      </c>
      <c r="X52" s="13">
        <f t="shared" si="296"/>
        <v>800.29995807776902</v>
      </c>
      <c r="Y52" s="13">
        <f t="shared" si="296"/>
        <v>903.83272345600005</v>
      </c>
      <c r="Z52" s="13">
        <f t="shared" si="296"/>
        <v>788.59386079103217</v>
      </c>
      <c r="AA52" s="13">
        <f t="shared" si="296"/>
        <v>812.30445744893552</v>
      </c>
      <c r="AB52" s="13">
        <f t="shared" si="296"/>
        <v>939.98603239424006</v>
      </c>
      <c r="AC52" s="13">
        <f t="shared" si="296"/>
        <v>796.47979939894253</v>
      </c>
      <c r="AD52" s="13">
        <f t="shared" si="296"/>
        <v>824.48902431066949</v>
      </c>
      <c r="AE52" s="13">
        <f t="shared" si="296"/>
        <v>977.58547369000962</v>
      </c>
      <c r="AF52" s="13">
        <f t="shared" si="296"/>
        <v>804.44459739293188</v>
      </c>
      <c r="AG52" s="13">
        <f t="shared" si="296"/>
        <v>836.8563596753296</v>
      </c>
      <c r="AH52" s="13">
        <f t="shared" si="296"/>
        <v>1016.68889263761</v>
      </c>
      <c r="AI52" s="13">
        <f t="shared" si="296"/>
        <v>812.4890433668611</v>
      </c>
      <c r="AJ52" s="13">
        <f t="shared" si="296"/>
        <v>849.40920507045962</v>
      </c>
      <c r="AK52" s="13">
        <f t="shared" si="296"/>
        <v>1057.3564483431144</v>
      </c>
      <c r="AL52" s="13">
        <f t="shared" si="296"/>
        <v>820.61393380052982</v>
      </c>
      <c r="AM52" s="13">
        <f t="shared" si="296"/>
        <v>862.15034314651655</v>
      </c>
      <c r="AN52" s="13">
        <f t="shared" si="296"/>
        <v>1099.6507062768389</v>
      </c>
      <c r="AO52" s="13">
        <f t="shared" si="296"/>
        <v>828.82007313853512</v>
      </c>
      <c r="AP52" s="13">
        <f t="shared" si="296"/>
        <v>875.08259829371423</v>
      </c>
      <c r="AQ52" s="13">
        <f t="shared" si="296"/>
        <v>1143.6367345279125</v>
      </c>
      <c r="AR52" s="13">
        <f t="shared" si="296"/>
        <v>837.10827386992048</v>
      </c>
      <c r="AS52" s="13">
        <f t="shared" si="296"/>
        <v>888.20883726811996</v>
      </c>
      <c r="AT52" s="13">
        <f t="shared" si="296"/>
        <v>1189.3822039090292</v>
      </c>
    </row>
    <row r="53" spans="1:46" ht="15" customHeight="1" x14ac:dyDescent="0.2">
      <c r="A53" s="4"/>
      <c r="B53" s="14" t="s">
        <v>68</v>
      </c>
      <c r="C53" s="20">
        <v>90.600000000000009</v>
      </c>
      <c r="D53" s="21">
        <v>102.7</v>
      </c>
      <c r="E53" s="21">
        <v>100.7</v>
      </c>
      <c r="F53" s="21">
        <v>102</v>
      </c>
      <c r="G53" s="21">
        <v>103.60000000000001</v>
      </c>
      <c r="H53" s="21">
        <v>101</v>
      </c>
      <c r="I53" s="21">
        <v>101.5</v>
      </c>
      <c r="J53" s="21">
        <v>101.91</v>
      </c>
      <c r="K53" s="21">
        <v>101</v>
      </c>
      <c r="L53" s="21">
        <v>101.5</v>
      </c>
      <c r="M53" s="21">
        <v>104</v>
      </c>
      <c r="N53" s="13">
        <v>101</v>
      </c>
      <c r="O53" s="13">
        <v>101.5</v>
      </c>
      <c r="P53" s="13">
        <v>104</v>
      </c>
      <c r="Q53" s="13">
        <v>101</v>
      </c>
      <c r="R53" s="13">
        <v>101.5</v>
      </c>
      <c r="S53" s="13">
        <v>104</v>
      </c>
      <c r="T53" s="13">
        <v>101</v>
      </c>
      <c r="U53" s="13">
        <v>101.5</v>
      </c>
      <c r="V53" s="13">
        <v>104</v>
      </c>
      <c r="W53" s="13">
        <v>101</v>
      </c>
      <c r="X53" s="13">
        <v>101.5</v>
      </c>
      <c r="Y53" s="13">
        <v>104</v>
      </c>
      <c r="Z53" s="13">
        <v>101</v>
      </c>
      <c r="AA53" s="13">
        <v>101.5</v>
      </c>
      <c r="AB53" s="13">
        <v>104</v>
      </c>
      <c r="AC53" s="13">
        <v>101</v>
      </c>
      <c r="AD53" s="13">
        <v>101.5</v>
      </c>
      <c r="AE53" s="13">
        <v>104</v>
      </c>
      <c r="AF53" s="13">
        <v>101</v>
      </c>
      <c r="AG53" s="13">
        <v>101.5</v>
      </c>
      <c r="AH53" s="13">
        <v>104</v>
      </c>
      <c r="AI53" s="13">
        <v>101</v>
      </c>
      <c r="AJ53" s="13">
        <v>101.5</v>
      </c>
      <c r="AK53" s="13">
        <v>104</v>
      </c>
      <c r="AL53" s="13">
        <v>101</v>
      </c>
      <c r="AM53" s="13">
        <v>101.5</v>
      </c>
      <c r="AN53" s="13">
        <v>104</v>
      </c>
      <c r="AO53" s="13">
        <v>101</v>
      </c>
      <c r="AP53" s="13">
        <v>101.5</v>
      </c>
      <c r="AQ53" s="13">
        <v>104</v>
      </c>
      <c r="AR53" s="13">
        <v>101</v>
      </c>
      <c r="AS53" s="13">
        <v>101.5</v>
      </c>
      <c r="AT53" s="13">
        <v>104</v>
      </c>
    </row>
    <row r="54" spans="1:46" ht="16.5" customHeight="1" x14ac:dyDescent="0.2">
      <c r="A54" s="4"/>
      <c r="B54" s="14" t="s">
        <v>69</v>
      </c>
      <c r="C54" s="20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</row>
    <row r="55" spans="1:46" ht="16.5" customHeight="1" x14ac:dyDescent="0.2">
      <c r="A55" s="4"/>
      <c r="B55" s="15" t="s">
        <v>70</v>
      </c>
      <c r="C55" s="20">
        <v>71.025999999999996</v>
      </c>
      <c r="D55" s="21">
        <f>C55*D56/100</f>
        <v>72.943701999999988</v>
      </c>
      <c r="E55" s="21">
        <f>D55*E56/100</f>
        <v>73.454307913999997</v>
      </c>
      <c r="F55" s="21">
        <f>D55*F56/100</f>
        <v>74.402576039999985</v>
      </c>
      <c r="G55" s="21">
        <f t="shared" ref="G55:M55" si="297">D55*G56/100</f>
        <v>75.569675271999984</v>
      </c>
      <c r="H55" s="21">
        <f t="shared" si="297"/>
        <v>74.188850993139994</v>
      </c>
      <c r="I55" s="21">
        <f t="shared" si="297"/>
        <v>75.518614680599981</v>
      </c>
      <c r="J55" s="21">
        <f t="shared" si="297"/>
        <v>77.38334747852798</v>
      </c>
      <c r="K55" s="21">
        <f t="shared" si="297"/>
        <v>74.930739503071393</v>
      </c>
      <c r="L55" s="21">
        <f t="shared" si="297"/>
        <v>76.651393900808984</v>
      </c>
      <c r="M55" s="21">
        <f t="shared" si="297"/>
        <v>80.478681377669105</v>
      </c>
      <c r="N55" s="13">
        <f t="shared" ref="N55" si="298">K55*N56/100</f>
        <v>75.680046898102106</v>
      </c>
      <c r="O55" s="13">
        <f t="shared" ref="O55" si="299">L55*O56/100</f>
        <v>77.801164809321122</v>
      </c>
      <c r="P55" s="13">
        <f t="shared" ref="P55" si="300">M55*P56/100</f>
        <v>83.697828632775867</v>
      </c>
      <c r="Q55" s="13">
        <f t="shared" ref="Q55" si="301">N55*Q56/100</f>
        <v>76.436847367083132</v>
      </c>
      <c r="R55" s="13">
        <f t="shared" ref="R55" si="302">O55*R56/100</f>
        <v>78.96818228146094</v>
      </c>
      <c r="S55" s="13">
        <f t="shared" ref="S55" si="303">P55*S56/100</f>
        <v>87.045741778086906</v>
      </c>
      <c r="T55" s="13">
        <f t="shared" ref="T55" si="304">Q55*T56/100</f>
        <v>77.20121584075396</v>
      </c>
      <c r="U55" s="13">
        <f t="shared" ref="U55" si="305">R55*U56/100</f>
        <v>80.152705015682855</v>
      </c>
      <c r="V55" s="13">
        <f t="shared" ref="V55" si="306">S55*V56/100</f>
        <v>90.527571449210384</v>
      </c>
      <c r="W55" s="13">
        <f t="shared" ref="W55" si="307">T55*W56/100</f>
        <v>77.973227999161494</v>
      </c>
      <c r="X55" s="13">
        <f t="shared" ref="X55" si="308">U55*X56/100</f>
        <v>81.354995590918094</v>
      </c>
      <c r="Y55" s="13">
        <f t="shared" ref="Y55" si="309">V55*Y56/100</f>
        <v>94.148674307178808</v>
      </c>
      <c r="Z55" s="13">
        <f t="shared" ref="Z55" si="310">W55*Z56/100</f>
        <v>78.752960279153115</v>
      </c>
      <c r="AA55" s="13">
        <f t="shared" ref="AA55" si="311">X55*AA56/100</f>
        <v>82.575320524781873</v>
      </c>
      <c r="AB55" s="13">
        <f t="shared" ref="AB55" si="312">Y55*AB56/100</f>
        <v>97.914621279465962</v>
      </c>
      <c r="AC55" s="13">
        <f t="shared" ref="AC55" si="313">Z55*AC56/100</f>
        <v>79.540489881944652</v>
      </c>
      <c r="AD55" s="13">
        <f t="shared" ref="AD55" si="314">AA55*AD56/100</f>
        <v>83.813950332653604</v>
      </c>
      <c r="AE55" s="13">
        <f t="shared" ref="AE55" si="315">AB55*AE56/100</f>
        <v>101.8312061306446</v>
      </c>
      <c r="AF55" s="13">
        <f t="shared" ref="AF55" si="316">AC55*AF56/100</f>
        <v>80.335894780764107</v>
      </c>
      <c r="AG55" s="13">
        <f t="shared" ref="AG55" si="317">AD55*AG56/100</f>
        <v>85.071159587643422</v>
      </c>
      <c r="AH55" s="13">
        <f t="shared" ref="AH55" si="318">AE55*AH56/100</f>
        <v>105.90445437587039</v>
      </c>
      <c r="AI55" s="13">
        <f t="shared" ref="AI55" si="319">AF55*AI56/100</f>
        <v>81.139253728571745</v>
      </c>
      <c r="AJ55" s="13">
        <f t="shared" ref="AJ55" si="320">AG55*AJ56/100</f>
        <v>86.347226981458078</v>
      </c>
      <c r="AK55" s="13">
        <f t="shared" ref="AK55" si="321">AH55*AK56/100</f>
        <v>110.14063255090521</v>
      </c>
      <c r="AL55" s="13">
        <f t="shared" ref="AL55" si="322">AI55*AL56/100</f>
        <v>81.950646265857472</v>
      </c>
      <c r="AM55" s="13">
        <f t="shared" ref="AM55" si="323">AJ55*AM56/100</f>
        <v>87.642435386179955</v>
      </c>
      <c r="AN55" s="13">
        <f t="shared" ref="AN55" si="324">AK55*AN56/100</f>
        <v>114.54625785294142</v>
      </c>
      <c r="AO55" s="13">
        <f t="shared" ref="AO55" si="325">AL55*AO56/100</f>
        <v>82.770152728516038</v>
      </c>
      <c r="AP55" s="13">
        <f t="shared" ref="AP55" si="326">AM55*AP56/100</f>
        <v>88.957071916972652</v>
      </c>
      <c r="AQ55" s="13">
        <f t="shared" ref="AQ55" si="327">AN55*AQ56/100</f>
        <v>119.12810816705907</v>
      </c>
      <c r="AR55" s="13">
        <f t="shared" ref="AR55" si="328">AO55*AR56/100</f>
        <v>83.597854255801195</v>
      </c>
      <c r="AS55" s="13">
        <f t="shared" ref="AS55" si="329">AP55*AS56/100</f>
        <v>90.291427995727247</v>
      </c>
      <c r="AT55" s="13">
        <f t="shared" ref="AT55" si="330">AQ55*AT56/100</f>
        <v>123.89323249374144</v>
      </c>
    </row>
    <row r="56" spans="1:46" ht="15" customHeight="1" x14ac:dyDescent="0.2">
      <c r="A56" s="4"/>
      <c r="B56" s="15" t="s">
        <v>71</v>
      </c>
      <c r="C56" s="23">
        <v>58.218000000000004</v>
      </c>
      <c r="D56" s="23">
        <v>102.7</v>
      </c>
      <c r="E56" s="23">
        <v>100.7</v>
      </c>
      <c r="F56" s="23">
        <v>102</v>
      </c>
      <c r="G56" s="23">
        <v>103.6</v>
      </c>
      <c r="H56" s="23">
        <v>101</v>
      </c>
      <c r="I56" s="23">
        <v>101.5</v>
      </c>
      <c r="J56" s="23">
        <v>102.4</v>
      </c>
      <c r="K56" s="23">
        <v>101</v>
      </c>
      <c r="L56" s="23">
        <v>101.5</v>
      </c>
      <c r="M56" s="23">
        <v>104</v>
      </c>
      <c r="N56" s="13">
        <v>101</v>
      </c>
      <c r="O56" s="13">
        <v>101.5</v>
      </c>
      <c r="P56" s="13">
        <v>104</v>
      </c>
      <c r="Q56" s="13">
        <v>101</v>
      </c>
      <c r="R56" s="13">
        <v>101.5</v>
      </c>
      <c r="S56" s="13">
        <v>104</v>
      </c>
      <c r="T56" s="13">
        <v>101</v>
      </c>
      <c r="U56" s="13">
        <v>101.5</v>
      </c>
      <c r="V56" s="13">
        <v>104</v>
      </c>
      <c r="W56" s="13">
        <v>101</v>
      </c>
      <c r="X56" s="13">
        <v>101.5</v>
      </c>
      <c r="Y56" s="13">
        <v>104</v>
      </c>
      <c r="Z56" s="13">
        <v>101</v>
      </c>
      <c r="AA56" s="13">
        <v>101.5</v>
      </c>
      <c r="AB56" s="13">
        <v>104</v>
      </c>
      <c r="AC56" s="13">
        <v>101</v>
      </c>
      <c r="AD56" s="13">
        <v>101.5</v>
      </c>
      <c r="AE56" s="13">
        <v>104</v>
      </c>
      <c r="AF56" s="13">
        <v>101</v>
      </c>
      <c r="AG56" s="13">
        <v>101.5</v>
      </c>
      <c r="AH56" s="13">
        <v>104</v>
      </c>
      <c r="AI56" s="13">
        <v>101</v>
      </c>
      <c r="AJ56" s="13">
        <v>101.5</v>
      </c>
      <c r="AK56" s="13">
        <v>104</v>
      </c>
      <c r="AL56" s="13">
        <v>101</v>
      </c>
      <c r="AM56" s="13">
        <v>101.5</v>
      </c>
      <c r="AN56" s="13">
        <v>104</v>
      </c>
      <c r="AO56" s="13">
        <v>101</v>
      </c>
      <c r="AP56" s="13">
        <v>101.5</v>
      </c>
      <c r="AQ56" s="13">
        <v>104</v>
      </c>
      <c r="AR56" s="13">
        <v>101</v>
      </c>
      <c r="AS56" s="13">
        <v>101.5</v>
      </c>
      <c r="AT56" s="13">
        <v>104</v>
      </c>
    </row>
    <row r="57" spans="1:46" ht="16.5" customHeight="1" x14ac:dyDescent="0.2">
      <c r="A57" s="4"/>
      <c r="B57" s="15" t="s">
        <v>72</v>
      </c>
      <c r="C57" s="20">
        <v>610.83100000000002</v>
      </c>
      <c r="D57" s="21">
        <f>C57*D58/100</f>
        <v>627.32343700000001</v>
      </c>
      <c r="E57" s="21">
        <f>D57*E58/100</f>
        <v>631.71470105900005</v>
      </c>
      <c r="F57" s="21">
        <f>D57*F58/100</f>
        <v>639.86990574000004</v>
      </c>
      <c r="G57" s="21">
        <f t="shared" ref="G57:M57" si="331">D57*G58/100</f>
        <v>649.90708073199994</v>
      </c>
      <c r="H57" s="21">
        <f t="shared" si="331"/>
        <v>638.03184806959007</v>
      </c>
      <c r="I57" s="21">
        <f t="shared" si="331"/>
        <v>649.46795432609997</v>
      </c>
      <c r="J57" s="21">
        <f t="shared" si="331"/>
        <v>665.50485066956799</v>
      </c>
      <c r="K57" s="21">
        <f t="shared" si="331"/>
        <v>644.41216655028597</v>
      </c>
      <c r="L57" s="21">
        <f t="shared" si="331"/>
        <v>659.20997364099151</v>
      </c>
      <c r="M57" s="21">
        <f t="shared" si="331"/>
        <v>692.12504469635064</v>
      </c>
      <c r="N57" s="13">
        <f t="shared" ref="N57" si="332">K57*N58/100</f>
        <v>650.85628821578882</v>
      </c>
      <c r="O57" s="13">
        <f t="shared" ref="O57" si="333">L57*O58/100</f>
        <v>669.09812324560642</v>
      </c>
      <c r="P57" s="13">
        <f t="shared" ref="P57" si="334">M57*P58/100</f>
        <v>719.81004648420469</v>
      </c>
      <c r="Q57" s="13">
        <f t="shared" ref="Q57" si="335">N57*Q58/100</f>
        <v>657.36485109794671</v>
      </c>
      <c r="R57" s="13">
        <f t="shared" ref="R57" si="336">O57*R58/100</f>
        <v>679.1345950942906</v>
      </c>
      <c r="S57" s="13">
        <f t="shared" ref="S57" si="337">P57*S58/100</f>
        <v>748.60244834357286</v>
      </c>
      <c r="T57" s="13">
        <f t="shared" ref="T57" si="338">Q57*T58/100</f>
        <v>663.93849960892624</v>
      </c>
      <c r="U57" s="13">
        <f t="shared" ref="U57" si="339">R57*U58/100</f>
        <v>689.32161402070506</v>
      </c>
      <c r="V57" s="13">
        <f t="shared" ref="V57" si="340">S57*V58/100</f>
        <v>778.54654627731577</v>
      </c>
      <c r="W57" s="13">
        <f t="shared" ref="W57" si="341">T57*W58/100</f>
        <v>670.57788460501558</v>
      </c>
      <c r="X57" s="13">
        <f t="shared" ref="X57" si="342">U57*X58/100</f>
        <v>699.66143823101561</v>
      </c>
      <c r="Y57" s="13">
        <f t="shared" ref="Y57" si="343">V57*Y58/100</f>
        <v>809.68840812840835</v>
      </c>
      <c r="Z57" s="13">
        <f t="shared" ref="Z57" si="344">W57*Z58/100</f>
        <v>677.28366345106576</v>
      </c>
      <c r="AA57" s="13">
        <f t="shared" ref="AA57" si="345">X57*AA58/100</f>
        <v>710.15635980448087</v>
      </c>
      <c r="AB57" s="13">
        <f t="shared" ref="AB57" si="346">Y57*AB58/100</f>
        <v>842.07594445354471</v>
      </c>
      <c r="AC57" s="13">
        <f t="shared" ref="AC57" si="347">Z57*AC58/100</f>
        <v>684.05650008557643</v>
      </c>
      <c r="AD57" s="13">
        <f t="shared" ref="AD57" si="348">AA57*AD58/100</f>
        <v>720.80870520154815</v>
      </c>
      <c r="AE57" s="13">
        <f t="shared" ref="AE57" si="349">AB57*AE58/100</f>
        <v>875.75898223168656</v>
      </c>
      <c r="AF57" s="13">
        <f t="shared" ref="AF57" si="350">AC57*AF58/100</f>
        <v>690.89706508643224</v>
      </c>
      <c r="AG57" s="13">
        <f t="shared" ref="AG57" si="351">AD57*AG58/100</f>
        <v>731.62083577957139</v>
      </c>
      <c r="AH57" s="13">
        <f t="shared" ref="AH57" si="352">AE57*AH58/100</f>
        <v>910.78934152095405</v>
      </c>
      <c r="AI57" s="13">
        <f t="shared" ref="AI57" si="353">AF57*AI58/100</f>
        <v>697.80603573729661</v>
      </c>
      <c r="AJ57" s="13">
        <f t="shared" ref="AJ57" si="354">AG57*AJ58/100</f>
        <v>742.59514831626495</v>
      </c>
      <c r="AK57" s="13">
        <f t="shared" ref="AK57" si="355">AH57*AK58/100</f>
        <v>947.22091518179218</v>
      </c>
      <c r="AL57" s="13">
        <f t="shared" ref="AL57" si="356">AI57*AL58/100</f>
        <v>704.78409609466951</v>
      </c>
      <c r="AM57" s="13">
        <f t="shared" ref="AM57" si="357">AJ57*AM58/100</f>
        <v>753.73407554100891</v>
      </c>
      <c r="AN57" s="13">
        <f t="shared" ref="AN57" si="358">AK57*AN58/100</f>
        <v>985.10975178906392</v>
      </c>
      <c r="AO57" s="13">
        <f t="shared" ref="AO57" si="359">AL57*AO58/100</f>
        <v>711.83193705561609</v>
      </c>
      <c r="AP57" s="13">
        <f t="shared" ref="AP57" si="360">AM57*AP58/100</f>
        <v>765.04008667412404</v>
      </c>
      <c r="AQ57" s="13">
        <f t="shared" ref="AQ57" si="361">AN57*AQ58/100</f>
        <v>1024.5141418606263</v>
      </c>
      <c r="AR57" s="13">
        <f t="shared" ref="AR57" si="362">AO57*AR58/100</f>
        <v>718.95025642617225</v>
      </c>
      <c r="AS57" s="13">
        <f t="shared" ref="AS57" si="363">AP57*AS58/100</f>
        <v>776.5156879742359</v>
      </c>
      <c r="AT57" s="13">
        <f t="shared" ref="AT57" si="364">AQ57*AT58/100</f>
        <v>1065.4947075350512</v>
      </c>
    </row>
    <row r="58" spans="1:46" ht="15" customHeight="1" x14ac:dyDescent="0.2">
      <c r="A58" s="4"/>
      <c r="B58" s="15" t="s">
        <v>73</v>
      </c>
      <c r="C58" s="23">
        <v>96.864999999999995</v>
      </c>
      <c r="D58" s="23">
        <v>102.7</v>
      </c>
      <c r="E58" s="23">
        <v>100.7</v>
      </c>
      <c r="F58" s="23">
        <v>102</v>
      </c>
      <c r="G58" s="23">
        <v>103.6</v>
      </c>
      <c r="H58" s="23">
        <v>101</v>
      </c>
      <c r="I58" s="23">
        <v>101.5</v>
      </c>
      <c r="J58" s="23">
        <v>102.4</v>
      </c>
      <c r="K58" s="23">
        <v>101</v>
      </c>
      <c r="L58" s="23">
        <v>101.5</v>
      </c>
      <c r="M58" s="23">
        <v>104</v>
      </c>
      <c r="N58" s="13">
        <v>101</v>
      </c>
      <c r="O58" s="13">
        <v>101.5</v>
      </c>
      <c r="P58" s="13">
        <v>104</v>
      </c>
      <c r="Q58" s="13">
        <v>101</v>
      </c>
      <c r="R58" s="13">
        <v>101.5</v>
      </c>
      <c r="S58" s="13">
        <v>104</v>
      </c>
      <c r="T58" s="13">
        <v>101</v>
      </c>
      <c r="U58" s="13">
        <v>101.5</v>
      </c>
      <c r="V58" s="13">
        <v>104</v>
      </c>
      <c r="W58" s="13">
        <v>101</v>
      </c>
      <c r="X58" s="13">
        <v>101.5</v>
      </c>
      <c r="Y58" s="13">
        <v>104</v>
      </c>
      <c r="Z58" s="13">
        <v>101</v>
      </c>
      <c r="AA58" s="13">
        <v>101.5</v>
      </c>
      <c r="AB58" s="13">
        <v>104</v>
      </c>
      <c r="AC58" s="13">
        <v>101</v>
      </c>
      <c r="AD58" s="13">
        <v>101.5</v>
      </c>
      <c r="AE58" s="13">
        <v>104</v>
      </c>
      <c r="AF58" s="13">
        <v>101</v>
      </c>
      <c r="AG58" s="13">
        <v>101.5</v>
      </c>
      <c r="AH58" s="13">
        <v>104</v>
      </c>
      <c r="AI58" s="13">
        <v>101</v>
      </c>
      <c r="AJ58" s="13">
        <v>101.5</v>
      </c>
      <c r="AK58" s="13">
        <v>104</v>
      </c>
      <c r="AL58" s="13">
        <v>101</v>
      </c>
      <c r="AM58" s="13">
        <v>101.5</v>
      </c>
      <c r="AN58" s="13">
        <v>104</v>
      </c>
      <c r="AO58" s="13">
        <v>101</v>
      </c>
      <c r="AP58" s="13">
        <v>101.5</v>
      </c>
      <c r="AQ58" s="13">
        <v>104</v>
      </c>
      <c r="AR58" s="13">
        <v>101</v>
      </c>
      <c r="AS58" s="13">
        <v>101.5</v>
      </c>
      <c r="AT58" s="13">
        <v>104</v>
      </c>
    </row>
    <row r="59" spans="1:46" ht="27" customHeight="1" x14ac:dyDescent="0.2">
      <c r="A59" s="4"/>
      <c r="B59" s="14" t="s">
        <v>74</v>
      </c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</row>
    <row r="60" spans="1:46" ht="16.5" customHeight="1" x14ac:dyDescent="0.2">
      <c r="A60" s="4"/>
      <c r="B60" s="15" t="s">
        <v>29</v>
      </c>
      <c r="C60" s="20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</row>
    <row r="61" spans="1:46" ht="15" customHeight="1" x14ac:dyDescent="0.2">
      <c r="A61" s="4"/>
      <c r="B61" s="16" t="s">
        <v>75</v>
      </c>
      <c r="C61" s="20">
        <v>152</v>
      </c>
      <c r="D61" s="21">
        <v>101</v>
      </c>
      <c r="E61" s="21">
        <v>101</v>
      </c>
      <c r="F61" s="21">
        <v>101.5</v>
      </c>
      <c r="G61" s="21">
        <v>102</v>
      </c>
      <c r="H61" s="21">
        <v>101</v>
      </c>
      <c r="I61" s="21">
        <v>101.5</v>
      </c>
      <c r="J61" s="21">
        <v>102</v>
      </c>
      <c r="K61" s="21">
        <v>101</v>
      </c>
      <c r="L61" s="21">
        <v>101.5</v>
      </c>
      <c r="M61" s="21">
        <v>102</v>
      </c>
      <c r="N61" s="13">
        <v>101</v>
      </c>
      <c r="O61" s="13">
        <v>101.5</v>
      </c>
      <c r="P61" s="13">
        <v>102</v>
      </c>
      <c r="Q61" s="13">
        <v>101</v>
      </c>
      <c r="R61" s="13">
        <v>101.5</v>
      </c>
      <c r="S61" s="13">
        <v>102</v>
      </c>
      <c r="T61" s="13">
        <v>101</v>
      </c>
      <c r="U61" s="13">
        <v>101.5</v>
      </c>
      <c r="V61" s="13">
        <v>102</v>
      </c>
      <c r="W61" s="13">
        <v>101</v>
      </c>
      <c r="X61" s="13">
        <v>101.5</v>
      </c>
      <c r="Y61" s="13">
        <v>102</v>
      </c>
      <c r="Z61" s="13">
        <v>101</v>
      </c>
      <c r="AA61" s="13">
        <v>101.5</v>
      </c>
      <c r="AB61" s="13">
        <v>102</v>
      </c>
      <c r="AC61" s="13">
        <v>101</v>
      </c>
      <c r="AD61" s="13">
        <v>101.5</v>
      </c>
      <c r="AE61" s="13">
        <v>102</v>
      </c>
      <c r="AF61" s="13">
        <v>101</v>
      </c>
      <c r="AG61" s="13">
        <v>101.5</v>
      </c>
      <c r="AH61" s="13">
        <v>102</v>
      </c>
      <c r="AI61" s="13">
        <v>101</v>
      </c>
      <c r="AJ61" s="13">
        <v>101.5</v>
      </c>
      <c r="AK61" s="13">
        <v>102</v>
      </c>
      <c r="AL61" s="13">
        <v>101</v>
      </c>
      <c r="AM61" s="13">
        <v>101.5</v>
      </c>
      <c r="AN61" s="13">
        <v>102</v>
      </c>
      <c r="AO61" s="13">
        <v>101</v>
      </c>
      <c r="AP61" s="13">
        <v>101.5</v>
      </c>
      <c r="AQ61" s="13">
        <v>102</v>
      </c>
      <c r="AR61" s="13">
        <v>101</v>
      </c>
      <c r="AS61" s="13">
        <v>101.5</v>
      </c>
      <c r="AT61" s="13">
        <v>102</v>
      </c>
    </row>
    <row r="62" spans="1:46" ht="15" customHeight="1" x14ac:dyDescent="0.2">
      <c r="A62" s="4"/>
      <c r="B62" s="16" t="s">
        <v>76</v>
      </c>
      <c r="C62" s="20">
        <v>103</v>
      </c>
      <c r="D62" s="21">
        <v>101</v>
      </c>
      <c r="E62" s="21">
        <v>101</v>
      </c>
      <c r="F62" s="21">
        <v>101.5</v>
      </c>
      <c r="G62" s="21">
        <v>102</v>
      </c>
      <c r="H62" s="21">
        <v>101</v>
      </c>
      <c r="I62" s="21">
        <v>101.49000000000001</v>
      </c>
      <c r="J62" s="21">
        <v>102</v>
      </c>
      <c r="K62" s="21">
        <v>101</v>
      </c>
      <c r="L62" s="21">
        <v>101.5</v>
      </c>
      <c r="M62" s="21">
        <v>102</v>
      </c>
      <c r="N62" s="13">
        <v>101</v>
      </c>
      <c r="O62" s="13">
        <v>101.5</v>
      </c>
      <c r="P62" s="13">
        <v>102</v>
      </c>
      <c r="Q62" s="13">
        <v>101</v>
      </c>
      <c r="R62" s="13">
        <v>101.5</v>
      </c>
      <c r="S62" s="13">
        <v>102</v>
      </c>
      <c r="T62" s="13">
        <v>101</v>
      </c>
      <c r="U62" s="13">
        <v>101.5</v>
      </c>
      <c r="V62" s="13">
        <v>102</v>
      </c>
      <c r="W62" s="13">
        <v>101</v>
      </c>
      <c r="X62" s="13">
        <v>101.5</v>
      </c>
      <c r="Y62" s="13">
        <v>102</v>
      </c>
      <c r="Z62" s="13">
        <v>101</v>
      </c>
      <c r="AA62" s="13">
        <v>101.5</v>
      </c>
      <c r="AB62" s="13">
        <v>102</v>
      </c>
      <c r="AC62" s="13">
        <v>101</v>
      </c>
      <c r="AD62" s="13">
        <v>101.5</v>
      </c>
      <c r="AE62" s="13">
        <v>102</v>
      </c>
      <c r="AF62" s="13">
        <v>101</v>
      </c>
      <c r="AG62" s="13">
        <v>101.5</v>
      </c>
      <c r="AH62" s="13">
        <v>102</v>
      </c>
      <c r="AI62" s="13">
        <v>101</v>
      </c>
      <c r="AJ62" s="13">
        <v>101.5</v>
      </c>
      <c r="AK62" s="13">
        <v>102</v>
      </c>
      <c r="AL62" s="13">
        <v>101</v>
      </c>
      <c r="AM62" s="13">
        <v>101.5</v>
      </c>
      <c r="AN62" s="13">
        <v>102</v>
      </c>
      <c r="AO62" s="13">
        <v>101</v>
      </c>
      <c r="AP62" s="13">
        <v>101.5</v>
      </c>
      <c r="AQ62" s="13">
        <v>102</v>
      </c>
      <c r="AR62" s="13">
        <v>101</v>
      </c>
      <c r="AS62" s="13">
        <v>101.5</v>
      </c>
      <c r="AT62" s="13">
        <v>102</v>
      </c>
    </row>
    <row r="63" spans="1:46" ht="15" customHeight="1" x14ac:dyDescent="0.2">
      <c r="A63" s="4"/>
      <c r="B63" s="16" t="s">
        <v>77</v>
      </c>
      <c r="C63" s="20">
        <v>87</v>
      </c>
      <c r="D63" s="21">
        <v>101</v>
      </c>
      <c r="E63" s="21">
        <v>101</v>
      </c>
      <c r="F63" s="21">
        <v>101.51</v>
      </c>
      <c r="G63" s="21">
        <v>102</v>
      </c>
      <c r="H63" s="21">
        <v>101</v>
      </c>
      <c r="I63" s="21">
        <v>101.5</v>
      </c>
      <c r="J63" s="21">
        <v>102</v>
      </c>
      <c r="K63" s="21">
        <v>101</v>
      </c>
      <c r="L63" s="21">
        <v>101.49000000000001</v>
      </c>
      <c r="M63" s="21">
        <v>102</v>
      </c>
      <c r="N63" s="13">
        <v>101</v>
      </c>
      <c r="O63" s="13">
        <v>101.49000000000001</v>
      </c>
      <c r="P63" s="13">
        <v>102</v>
      </c>
      <c r="Q63" s="13">
        <v>101</v>
      </c>
      <c r="R63" s="13">
        <v>101.49000000000001</v>
      </c>
      <c r="S63" s="13">
        <v>102</v>
      </c>
      <c r="T63" s="13">
        <v>101</v>
      </c>
      <c r="U63" s="13">
        <v>101.49000000000001</v>
      </c>
      <c r="V63" s="13">
        <v>102</v>
      </c>
      <c r="W63" s="13">
        <v>101</v>
      </c>
      <c r="X63" s="13">
        <v>101.49000000000001</v>
      </c>
      <c r="Y63" s="13">
        <v>102</v>
      </c>
      <c r="Z63" s="13">
        <v>101</v>
      </c>
      <c r="AA63" s="13">
        <v>101.49000000000001</v>
      </c>
      <c r="AB63" s="13">
        <v>102</v>
      </c>
      <c r="AC63" s="13">
        <v>101</v>
      </c>
      <c r="AD63" s="13">
        <v>101.49000000000001</v>
      </c>
      <c r="AE63" s="13">
        <v>102</v>
      </c>
      <c r="AF63" s="13">
        <v>101</v>
      </c>
      <c r="AG63" s="13">
        <v>101.49000000000001</v>
      </c>
      <c r="AH63" s="13">
        <v>102</v>
      </c>
      <c r="AI63" s="13">
        <v>101</v>
      </c>
      <c r="AJ63" s="13">
        <v>101.49000000000001</v>
      </c>
      <c r="AK63" s="13">
        <v>102</v>
      </c>
      <c r="AL63" s="13">
        <v>101</v>
      </c>
      <c r="AM63" s="13">
        <v>101.49000000000001</v>
      </c>
      <c r="AN63" s="13">
        <v>102</v>
      </c>
      <c r="AO63" s="13">
        <v>101</v>
      </c>
      <c r="AP63" s="13">
        <v>101.49000000000001</v>
      </c>
      <c r="AQ63" s="13">
        <v>102</v>
      </c>
      <c r="AR63" s="13">
        <v>101</v>
      </c>
      <c r="AS63" s="13">
        <v>101.49000000000001</v>
      </c>
      <c r="AT63" s="13">
        <v>102</v>
      </c>
    </row>
    <row r="64" spans="1:46" ht="16.5" customHeight="1" x14ac:dyDescent="0.2">
      <c r="A64" s="4"/>
      <c r="B64" s="14" t="s">
        <v>78</v>
      </c>
      <c r="C64" s="20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</row>
    <row r="65" spans="1:46" ht="15" customHeight="1" x14ac:dyDescent="0.2">
      <c r="A65" s="4"/>
      <c r="B65" s="15" t="s">
        <v>79</v>
      </c>
      <c r="C65" s="20">
        <v>6.3</v>
      </c>
      <c r="D65" s="21">
        <v>6.5</v>
      </c>
      <c r="E65" s="21">
        <v>6.5</v>
      </c>
      <c r="F65" s="21">
        <v>6.59</v>
      </c>
      <c r="G65" s="21">
        <v>6.63</v>
      </c>
      <c r="H65" s="21">
        <v>6.59</v>
      </c>
      <c r="I65" s="21">
        <v>6.6999999999999993</v>
      </c>
      <c r="J65" s="21">
        <v>6.76</v>
      </c>
      <c r="K65" s="21">
        <v>6.72</v>
      </c>
      <c r="L65" s="21">
        <v>6.83</v>
      </c>
      <c r="M65" s="21">
        <v>6.89</v>
      </c>
      <c r="N65" s="13">
        <f>K65*100.3/100</f>
        <v>6.7401599999999995</v>
      </c>
      <c r="O65" s="13">
        <f>L65*100.9/100</f>
        <v>6.8914700000000009</v>
      </c>
      <c r="P65" s="13">
        <f>M65*101.6/100</f>
        <v>7.0002399999999989</v>
      </c>
      <c r="Q65" s="13">
        <f t="shared" ref="Q65" si="365">N65*100.3/100</f>
        <v>6.7603804799999985</v>
      </c>
      <c r="R65" s="13">
        <f t="shared" ref="R65" si="366">O65*100.9/100</f>
        <v>6.9534932300000012</v>
      </c>
      <c r="S65" s="13">
        <f t="shared" ref="S65" si="367">P65*101.6/100</f>
        <v>7.1122438399999988</v>
      </c>
      <c r="T65" s="13">
        <f t="shared" ref="T65" si="368">Q65*100.3/100</f>
        <v>6.7806616214399984</v>
      </c>
      <c r="U65" s="13">
        <f t="shared" ref="U65" si="369">R65*100.9/100</f>
        <v>7.0160746690700009</v>
      </c>
      <c r="V65" s="13">
        <f t="shared" ref="V65" si="370">S65*101.6/100</f>
        <v>7.2260397414399984</v>
      </c>
      <c r="W65" s="13">
        <f t="shared" ref="W65" si="371">T65*100.3/100</f>
        <v>6.8010036063043184</v>
      </c>
      <c r="X65" s="13">
        <f t="shared" ref="X65" si="372">U65*100.9/100</f>
        <v>7.0792193410916306</v>
      </c>
      <c r="Y65" s="13">
        <f t="shared" ref="Y65" si="373">V65*101.6/100</f>
        <v>7.3416563773030381</v>
      </c>
      <c r="Z65" s="13">
        <f t="shared" ref="Z65" si="374">W65*100.3/100</f>
        <v>6.8214066171232313</v>
      </c>
      <c r="AA65" s="13">
        <f t="shared" ref="AA65" si="375">X65*100.9/100</f>
        <v>7.1429323151614561</v>
      </c>
      <c r="AB65" s="13">
        <f t="shared" ref="AB65" si="376">Y65*101.6/100</f>
        <v>7.459122879339886</v>
      </c>
      <c r="AC65" s="13">
        <f t="shared" ref="AC65" si="377">Z65*100.3/100</f>
        <v>6.8418708369746</v>
      </c>
      <c r="AD65" s="13">
        <f t="shared" ref="AD65" si="378">AA65*100.9/100</f>
        <v>7.2072187059979091</v>
      </c>
      <c r="AE65" s="13">
        <f t="shared" ref="AE65" si="379">AB65*101.6/100</f>
        <v>7.5784688454093239</v>
      </c>
      <c r="AF65" s="13">
        <f t="shared" ref="AF65" si="380">AC65*100.3/100</f>
        <v>6.8623964494855239</v>
      </c>
      <c r="AG65" s="13">
        <f t="shared" ref="AG65" si="381">AD65*100.9/100</f>
        <v>7.2720836743518911</v>
      </c>
      <c r="AH65" s="13">
        <f t="shared" ref="AH65" si="382">AE65*101.6/100</f>
        <v>7.6997243469358727</v>
      </c>
      <c r="AI65" s="13">
        <f t="shared" ref="AI65" si="383">AF65*100.3/100</f>
        <v>6.8829836388339798</v>
      </c>
      <c r="AJ65" s="13">
        <f t="shared" ref="AJ65" si="384">AG65*100.9/100</f>
        <v>7.337532427421058</v>
      </c>
      <c r="AK65" s="13">
        <f t="shared" ref="AK65" si="385">AH65*101.6/100</f>
        <v>7.822919936486846</v>
      </c>
      <c r="AL65" s="13">
        <f t="shared" ref="AL65" si="386">AI65*100.3/100</f>
        <v>6.9036325897504813</v>
      </c>
      <c r="AM65" s="13">
        <f t="shared" ref="AM65" si="387">AJ65*100.9/100</f>
        <v>7.4035702192678476</v>
      </c>
      <c r="AN65" s="13">
        <f t="shared" ref="AN65" si="388">AK65*101.6/100</f>
        <v>7.9480866554706351</v>
      </c>
      <c r="AO65" s="13">
        <f t="shared" ref="AO65" si="389">AL65*100.3/100</f>
        <v>6.9243434875197325</v>
      </c>
      <c r="AP65" s="13">
        <f t="shared" ref="AP65" si="390">AM65*100.9/100</f>
        <v>7.4702023512412588</v>
      </c>
      <c r="AQ65" s="13">
        <f t="shared" ref="AQ65" si="391">AN65*101.6/100</f>
        <v>8.0752560419581645</v>
      </c>
      <c r="AR65" s="13">
        <f t="shared" ref="AR65" si="392">AO65*100.3/100</f>
        <v>6.9451165179822922</v>
      </c>
      <c r="AS65" s="13">
        <f t="shared" ref="AS65" si="393">AP65*100.9/100</f>
        <v>7.5374341724024303</v>
      </c>
      <c r="AT65" s="13">
        <f t="shared" ref="AT65" si="394">AQ65*101.6/100</f>
        <v>8.2044601386294946</v>
      </c>
    </row>
    <row r="66" spans="1:46" ht="16.5" customHeight="1" x14ac:dyDescent="0.2">
      <c r="A66" s="4"/>
      <c r="B66" s="15" t="s">
        <v>80</v>
      </c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</row>
    <row r="67" spans="1:46" ht="15" customHeight="1" x14ac:dyDescent="0.2">
      <c r="A67" s="4"/>
      <c r="B67" s="15" t="s">
        <v>81</v>
      </c>
      <c r="C67" s="20">
        <v>0</v>
      </c>
      <c r="D67" s="21">
        <v>0</v>
      </c>
      <c r="E67" s="21">
        <v>0</v>
      </c>
      <c r="F67" s="21">
        <v>1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13">
        <f t="shared" ref="N67:N70" si="395">K67*100.3/100</f>
        <v>0</v>
      </c>
      <c r="O67" s="13">
        <f t="shared" ref="O67:O70" si="396">L67*100.9/100</f>
        <v>0</v>
      </c>
      <c r="P67" s="13">
        <f t="shared" ref="P67:P70" si="397">M67*101.6/100</f>
        <v>0</v>
      </c>
      <c r="Q67" s="13">
        <f t="shared" ref="Q67:Q70" si="398">N67*100.3/100</f>
        <v>0</v>
      </c>
      <c r="R67" s="13">
        <f t="shared" ref="R67:R70" si="399">O67*100.9/100</f>
        <v>0</v>
      </c>
      <c r="S67" s="13">
        <f t="shared" ref="S67:S70" si="400">P67*101.6/100</f>
        <v>0</v>
      </c>
      <c r="T67" s="13">
        <f t="shared" ref="T67:T70" si="401">Q67*100.3/100</f>
        <v>0</v>
      </c>
      <c r="U67" s="13">
        <f t="shared" ref="U67:U70" si="402">R67*100.9/100</f>
        <v>0</v>
      </c>
      <c r="V67" s="13">
        <f t="shared" ref="V67:V70" si="403">S67*101.6/100</f>
        <v>0</v>
      </c>
      <c r="W67" s="13">
        <f t="shared" ref="W67:W70" si="404">T67*100.3/100</f>
        <v>0</v>
      </c>
      <c r="X67" s="13">
        <f t="shared" ref="X67:X70" si="405">U67*100.9/100</f>
        <v>0</v>
      </c>
      <c r="Y67" s="13">
        <f t="shared" ref="Y67:Y70" si="406">V67*101.6/100</f>
        <v>0</v>
      </c>
      <c r="Z67" s="13">
        <f t="shared" ref="Z67:Z70" si="407">W67*100.3/100</f>
        <v>0</v>
      </c>
      <c r="AA67" s="13">
        <f t="shared" ref="AA67:AA70" si="408">X67*100.9/100</f>
        <v>0</v>
      </c>
      <c r="AB67" s="13">
        <f t="shared" ref="AB67:AB70" si="409">Y67*101.6/100</f>
        <v>0</v>
      </c>
      <c r="AC67" s="13">
        <f t="shared" ref="AC67:AC70" si="410">Z67*100.3/100</f>
        <v>0</v>
      </c>
      <c r="AD67" s="13">
        <f t="shared" ref="AD67:AD70" si="411">AA67*100.9/100</f>
        <v>0</v>
      </c>
      <c r="AE67" s="13">
        <f t="shared" ref="AE67:AE70" si="412">AB67*101.6/100</f>
        <v>0</v>
      </c>
      <c r="AF67" s="13">
        <f t="shared" ref="AF67:AF70" si="413">AC67*100.3/100</f>
        <v>0</v>
      </c>
      <c r="AG67" s="13">
        <f t="shared" ref="AG67:AG70" si="414">AD67*100.9/100</f>
        <v>0</v>
      </c>
      <c r="AH67" s="13">
        <f t="shared" ref="AH67:AH70" si="415">AE67*101.6/100</f>
        <v>0</v>
      </c>
      <c r="AI67" s="13">
        <f t="shared" ref="AI67:AI70" si="416">AF67*100.3/100</f>
        <v>0</v>
      </c>
      <c r="AJ67" s="13">
        <f t="shared" ref="AJ67:AJ70" si="417">AG67*100.9/100</f>
        <v>0</v>
      </c>
      <c r="AK67" s="13">
        <f t="shared" ref="AK67:AK70" si="418">AH67*101.6/100</f>
        <v>0</v>
      </c>
      <c r="AL67" s="13">
        <f t="shared" ref="AL67:AL70" si="419">AI67*100.3/100</f>
        <v>0</v>
      </c>
      <c r="AM67" s="13">
        <f t="shared" ref="AM67:AM70" si="420">AJ67*100.9/100</f>
        <v>0</v>
      </c>
      <c r="AN67" s="13">
        <f t="shared" ref="AN67:AN70" si="421">AK67*101.6/100</f>
        <v>0</v>
      </c>
      <c r="AO67" s="13">
        <f t="shared" ref="AO67:AO70" si="422">AL67*100.3/100</f>
        <v>0</v>
      </c>
      <c r="AP67" s="13">
        <f t="shared" ref="AP67:AP70" si="423">AM67*100.9/100</f>
        <v>0</v>
      </c>
      <c r="AQ67" s="13">
        <f t="shared" ref="AQ67:AQ70" si="424">AN67*101.6/100</f>
        <v>0</v>
      </c>
      <c r="AR67" s="13">
        <f t="shared" ref="AR67:AR70" si="425">AO67*100.3/100</f>
        <v>0</v>
      </c>
      <c r="AS67" s="13">
        <f t="shared" ref="AS67:AS70" si="426">AP67*100.9/100</f>
        <v>0</v>
      </c>
      <c r="AT67" s="13">
        <f t="shared" ref="AT67:AT70" si="427">AQ67*101.6/100</f>
        <v>0</v>
      </c>
    </row>
    <row r="68" spans="1:46" ht="15" customHeight="1" x14ac:dyDescent="0.2">
      <c r="A68" s="4"/>
      <c r="B68" s="15" t="s">
        <v>82</v>
      </c>
      <c r="C68" s="20">
        <v>0.06</v>
      </c>
      <c r="D68" s="21">
        <v>0.06</v>
      </c>
      <c r="E68" s="21">
        <v>0.06</v>
      </c>
      <c r="F68" s="21">
        <v>0.06</v>
      </c>
      <c r="G68" s="21">
        <v>0.06</v>
      </c>
      <c r="H68" s="21">
        <v>0.06</v>
      </c>
      <c r="I68" s="21">
        <v>0.06</v>
      </c>
      <c r="J68" s="21">
        <v>0.06</v>
      </c>
      <c r="K68" s="21">
        <v>0.06</v>
      </c>
      <c r="L68" s="21">
        <v>0.06</v>
      </c>
      <c r="M68" s="21">
        <v>6.9999999999999993E-2</v>
      </c>
      <c r="N68" s="13">
        <f t="shared" si="395"/>
        <v>6.0179999999999997E-2</v>
      </c>
      <c r="O68" s="13">
        <f t="shared" si="396"/>
        <v>6.0540000000000004E-2</v>
      </c>
      <c r="P68" s="13">
        <f t="shared" si="397"/>
        <v>7.1119999999999989E-2</v>
      </c>
      <c r="Q68" s="13">
        <f t="shared" si="398"/>
        <v>6.036053999999999E-2</v>
      </c>
      <c r="R68" s="13">
        <f t="shared" si="399"/>
        <v>6.1084860000000012E-2</v>
      </c>
      <c r="S68" s="13">
        <f t="shared" si="400"/>
        <v>7.2257919999999989E-2</v>
      </c>
      <c r="T68" s="13">
        <f t="shared" si="401"/>
        <v>6.0541621619999993E-2</v>
      </c>
      <c r="U68" s="13">
        <f t="shared" si="402"/>
        <v>6.1634623740000019E-2</v>
      </c>
      <c r="V68" s="13">
        <f t="shared" si="403"/>
        <v>7.3414046719999987E-2</v>
      </c>
      <c r="W68" s="13">
        <f t="shared" si="404"/>
        <v>6.0723246484859994E-2</v>
      </c>
      <c r="X68" s="13">
        <f t="shared" si="405"/>
        <v>6.2189335353660023E-2</v>
      </c>
      <c r="Y68" s="13">
        <f t="shared" si="406"/>
        <v>7.458867146751999E-2</v>
      </c>
      <c r="Z68" s="13">
        <f t="shared" si="407"/>
        <v>6.0905416224314578E-2</v>
      </c>
      <c r="AA68" s="13">
        <f t="shared" si="408"/>
        <v>6.2749039371842966E-2</v>
      </c>
      <c r="AB68" s="13">
        <f t="shared" si="409"/>
        <v>7.5782090211000297E-2</v>
      </c>
      <c r="AC68" s="13">
        <f t="shared" si="410"/>
        <v>6.1088132472987521E-2</v>
      </c>
      <c r="AD68" s="13">
        <f t="shared" si="411"/>
        <v>6.3313780726189553E-2</v>
      </c>
      <c r="AE68" s="13">
        <f t="shared" si="412"/>
        <v>7.6994603654376298E-2</v>
      </c>
      <c r="AF68" s="13">
        <f t="shared" si="413"/>
        <v>6.1271396870406482E-2</v>
      </c>
      <c r="AG68" s="13">
        <f t="shared" si="414"/>
        <v>6.3883604752725254E-2</v>
      </c>
      <c r="AH68" s="13">
        <f t="shared" si="415"/>
        <v>7.8226517312846314E-2</v>
      </c>
      <c r="AI68" s="13">
        <f t="shared" si="416"/>
        <v>6.1455211061017694E-2</v>
      </c>
      <c r="AJ68" s="13">
        <f t="shared" si="417"/>
        <v>6.4458557195499783E-2</v>
      </c>
      <c r="AK68" s="13">
        <f t="shared" si="418"/>
        <v>7.947814158985185E-2</v>
      </c>
      <c r="AL68" s="13">
        <f t="shared" si="419"/>
        <v>6.1639576694200747E-2</v>
      </c>
      <c r="AM68" s="13">
        <f t="shared" si="420"/>
        <v>6.5038684210259282E-2</v>
      </c>
      <c r="AN68" s="13">
        <f t="shared" si="421"/>
        <v>8.0749791855289479E-2</v>
      </c>
      <c r="AO68" s="13">
        <f t="shared" si="422"/>
        <v>6.1824495424283345E-2</v>
      </c>
      <c r="AP68" s="13">
        <f t="shared" si="423"/>
        <v>6.5624032368151619E-2</v>
      </c>
      <c r="AQ68" s="13">
        <f t="shared" si="424"/>
        <v>8.2041788524974096E-2</v>
      </c>
      <c r="AR68" s="13">
        <f t="shared" si="425"/>
        <v>6.2009968910556192E-2</v>
      </c>
      <c r="AS68" s="13">
        <f t="shared" si="426"/>
        <v>6.6214648659464984E-2</v>
      </c>
      <c r="AT68" s="13">
        <f t="shared" si="427"/>
        <v>8.3354457141373683E-2</v>
      </c>
    </row>
    <row r="69" spans="1:46" ht="15" customHeight="1" x14ac:dyDescent="0.2">
      <c r="A69" s="4"/>
      <c r="B69" s="15" t="s">
        <v>83</v>
      </c>
      <c r="C69" s="20">
        <v>5.5699999999999994</v>
      </c>
      <c r="D69" s="21">
        <v>5.68</v>
      </c>
      <c r="E69" s="21">
        <v>5.68</v>
      </c>
      <c r="F69" s="21">
        <v>5.76</v>
      </c>
      <c r="G69" s="21">
        <v>5.79</v>
      </c>
      <c r="H69" s="21">
        <v>5.76</v>
      </c>
      <c r="I69" s="21">
        <v>5.87</v>
      </c>
      <c r="J69" s="21">
        <v>5.8999999999999995</v>
      </c>
      <c r="K69" s="21">
        <v>5.75</v>
      </c>
      <c r="L69" s="21">
        <v>5.9899999999999993</v>
      </c>
      <c r="M69" s="21">
        <v>6</v>
      </c>
      <c r="N69" s="13">
        <f t="shared" si="395"/>
        <v>5.7672500000000007</v>
      </c>
      <c r="O69" s="13">
        <f t="shared" si="396"/>
        <v>6.0439099999999994</v>
      </c>
      <c r="P69" s="13">
        <f t="shared" si="397"/>
        <v>6.0959999999999992</v>
      </c>
      <c r="Q69" s="13">
        <f t="shared" si="398"/>
        <v>5.7845517500000003</v>
      </c>
      <c r="R69" s="13">
        <f t="shared" si="399"/>
        <v>6.0983051899999996</v>
      </c>
      <c r="S69" s="13">
        <f t="shared" si="400"/>
        <v>6.193535999999999</v>
      </c>
      <c r="T69" s="13">
        <f t="shared" si="401"/>
        <v>5.8019054052499994</v>
      </c>
      <c r="U69" s="13">
        <f t="shared" si="402"/>
        <v>6.1531899367100005</v>
      </c>
      <c r="V69" s="13">
        <f t="shared" si="403"/>
        <v>6.292632575999999</v>
      </c>
      <c r="W69" s="13">
        <f t="shared" si="404"/>
        <v>5.8193111214657494</v>
      </c>
      <c r="X69" s="13">
        <f t="shared" si="405"/>
        <v>6.2085686461403906</v>
      </c>
      <c r="Y69" s="13">
        <f t="shared" si="406"/>
        <v>6.3933146972159989</v>
      </c>
      <c r="Z69" s="13">
        <f t="shared" si="407"/>
        <v>5.8367690548301461</v>
      </c>
      <c r="AA69" s="13">
        <f t="shared" si="408"/>
        <v>6.2644457639556546</v>
      </c>
      <c r="AB69" s="13">
        <f t="shared" si="409"/>
        <v>6.4956077323714547</v>
      </c>
      <c r="AC69" s="13">
        <f t="shared" si="410"/>
        <v>5.8542793619946361</v>
      </c>
      <c r="AD69" s="13">
        <f t="shared" si="411"/>
        <v>6.3208257758312563</v>
      </c>
      <c r="AE69" s="13">
        <f t="shared" si="412"/>
        <v>6.599537456089398</v>
      </c>
      <c r="AF69" s="13">
        <f t="shared" si="413"/>
        <v>5.8718422000806196</v>
      </c>
      <c r="AG69" s="13">
        <f t="shared" si="414"/>
        <v>6.3777132078137377</v>
      </c>
      <c r="AH69" s="13">
        <f t="shared" si="415"/>
        <v>6.705130055386828</v>
      </c>
      <c r="AI69" s="13">
        <f t="shared" si="416"/>
        <v>5.8894577266808605</v>
      </c>
      <c r="AJ69" s="13">
        <f t="shared" si="417"/>
        <v>6.4351126266840621</v>
      </c>
      <c r="AK69" s="13">
        <f t="shared" si="418"/>
        <v>6.812412136273017</v>
      </c>
      <c r="AL69" s="13">
        <f t="shared" si="419"/>
        <v>5.9071260998609034</v>
      </c>
      <c r="AM69" s="13">
        <f t="shared" si="420"/>
        <v>6.4930286403242192</v>
      </c>
      <c r="AN69" s="13">
        <f t="shared" si="421"/>
        <v>6.9214107304533856</v>
      </c>
      <c r="AO69" s="13">
        <f t="shared" si="422"/>
        <v>5.9248474781604861</v>
      </c>
      <c r="AP69" s="13">
        <f t="shared" si="423"/>
        <v>6.5514658980871374</v>
      </c>
      <c r="AQ69" s="13">
        <f t="shared" si="424"/>
        <v>7.0321533021406388</v>
      </c>
      <c r="AR69" s="13">
        <f t="shared" si="425"/>
        <v>5.9426220205949676</v>
      </c>
      <c r="AS69" s="13">
        <f t="shared" si="426"/>
        <v>6.6104290911699222</v>
      </c>
      <c r="AT69" s="13">
        <f t="shared" si="427"/>
        <v>7.144667754974888</v>
      </c>
    </row>
    <row r="70" spans="1:46" ht="15" customHeight="1" x14ac:dyDescent="0.2">
      <c r="A70" s="4"/>
      <c r="B70" s="15" t="s">
        <v>84</v>
      </c>
      <c r="C70" s="20">
        <v>0.16</v>
      </c>
      <c r="D70" s="21">
        <v>0.16999999999999998</v>
      </c>
      <c r="E70" s="21">
        <v>0.18</v>
      </c>
      <c r="F70" s="21">
        <v>0.19</v>
      </c>
      <c r="G70" s="21">
        <v>0.21</v>
      </c>
      <c r="H70" s="21">
        <v>0.19</v>
      </c>
      <c r="I70" s="21">
        <v>0.19999999999999998</v>
      </c>
      <c r="J70" s="21">
        <v>0.22</v>
      </c>
      <c r="K70" s="21">
        <v>0.19999999999999998</v>
      </c>
      <c r="L70" s="21">
        <v>0.21</v>
      </c>
      <c r="M70" s="21">
        <v>0.22999999999999998</v>
      </c>
      <c r="N70" s="13">
        <f t="shared" si="395"/>
        <v>0.2006</v>
      </c>
      <c r="O70" s="13">
        <f t="shared" si="396"/>
        <v>0.21189</v>
      </c>
      <c r="P70" s="13">
        <f t="shared" si="397"/>
        <v>0.23368</v>
      </c>
      <c r="Q70" s="13">
        <f t="shared" si="398"/>
        <v>0.20120179999999999</v>
      </c>
      <c r="R70" s="13">
        <f t="shared" si="399"/>
        <v>0.21379701000000001</v>
      </c>
      <c r="S70" s="13">
        <f t="shared" si="400"/>
        <v>0.23741888</v>
      </c>
      <c r="T70" s="13">
        <f t="shared" si="401"/>
        <v>0.2018054054</v>
      </c>
      <c r="U70" s="13">
        <f t="shared" si="402"/>
        <v>0.21572118309000005</v>
      </c>
      <c r="V70" s="13">
        <f t="shared" si="403"/>
        <v>0.24121758207999999</v>
      </c>
      <c r="W70" s="13">
        <f t="shared" si="404"/>
        <v>0.2024108216162</v>
      </c>
      <c r="X70" s="13">
        <f t="shared" si="405"/>
        <v>0.21766267373781006</v>
      </c>
      <c r="Y70" s="13">
        <f t="shared" si="406"/>
        <v>0.24507706339328</v>
      </c>
      <c r="Z70" s="13">
        <f t="shared" si="407"/>
        <v>0.20301805408104859</v>
      </c>
      <c r="AA70" s="13">
        <f t="shared" si="408"/>
        <v>0.21962163780145036</v>
      </c>
      <c r="AB70" s="13">
        <f t="shared" si="409"/>
        <v>0.24899829640757246</v>
      </c>
      <c r="AC70" s="13">
        <f t="shared" si="410"/>
        <v>0.20362710824329175</v>
      </c>
      <c r="AD70" s="13">
        <f t="shared" si="411"/>
        <v>0.22159823254166344</v>
      </c>
      <c r="AE70" s="13">
        <f t="shared" si="412"/>
        <v>0.25298226915009359</v>
      </c>
      <c r="AF70" s="13">
        <f t="shared" si="413"/>
        <v>0.20423798956802164</v>
      </c>
      <c r="AG70" s="13">
        <f t="shared" si="414"/>
        <v>0.22359261663453844</v>
      </c>
      <c r="AH70" s="13">
        <f t="shared" si="415"/>
        <v>0.25702998545649508</v>
      </c>
      <c r="AI70" s="13">
        <f t="shared" si="416"/>
        <v>0.20485070353672569</v>
      </c>
      <c r="AJ70" s="13">
        <f t="shared" si="417"/>
        <v>0.22560495018424931</v>
      </c>
      <c r="AK70" s="13">
        <f t="shared" si="418"/>
        <v>0.26114246522379897</v>
      </c>
      <c r="AL70" s="13">
        <f t="shared" si="419"/>
        <v>0.20546525564733586</v>
      </c>
      <c r="AM70" s="13">
        <f t="shared" si="420"/>
        <v>0.22763539473590758</v>
      </c>
      <c r="AN70" s="13">
        <f t="shared" si="421"/>
        <v>0.26532074466737976</v>
      </c>
      <c r="AO70" s="13">
        <f t="shared" si="422"/>
        <v>0.20608165141427787</v>
      </c>
      <c r="AP70" s="13">
        <f t="shared" si="423"/>
        <v>0.22968411328853075</v>
      </c>
      <c r="AQ70" s="13">
        <f t="shared" si="424"/>
        <v>0.26956587658205783</v>
      </c>
      <c r="AR70" s="13">
        <f t="shared" si="425"/>
        <v>0.20669989636852068</v>
      </c>
      <c r="AS70" s="13">
        <f t="shared" si="426"/>
        <v>0.23175127030812753</v>
      </c>
      <c r="AT70" s="13">
        <f t="shared" si="427"/>
        <v>0.27387893060737073</v>
      </c>
    </row>
    <row r="71" spans="1:46" ht="16.5" customHeight="1" x14ac:dyDescent="0.2">
      <c r="A71" s="4"/>
      <c r="B71" s="14" t="s">
        <v>85</v>
      </c>
      <c r="C71" s="20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</row>
    <row r="72" spans="1:46" ht="15" customHeight="1" x14ac:dyDescent="0.2">
      <c r="A72" s="4"/>
      <c r="B72" s="15" t="s">
        <v>86</v>
      </c>
      <c r="C72" s="20">
        <v>2.59</v>
      </c>
      <c r="D72" s="21">
        <v>2.6029999999999998</v>
      </c>
      <c r="E72" s="21">
        <v>2.5229999999999997</v>
      </c>
      <c r="F72" s="21">
        <v>2.6559999999999997</v>
      </c>
      <c r="G72" s="21">
        <v>2.67</v>
      </c>
      <c r="H72" s="21">
        <v>2.56</v>
      </c>
      <c r="I72" s="21">
        <v>2.67</v>
      </c>
      <c r="J72" s="21">
        <v>2.71</v>
      </c>
      <c r="K72" s="21">
        <v>2.6</v>
      </c>
      <c r="L72" s="21">
        <v>2.6799999999999997</v>
      </c>
      <c r="M72" s="21">
        <v>2.7399999999999998</v>
      </c>
      <c r="N72" s="13">
        <f t="shared" ref="N72:N74" si="428">K72*100.3/100</f>
        <v>2.6078000000000001</v>
      </c>
      <c r="O72" s="13">
        <f t="shared" ref="O72:O74" si="429">L72*100.9/100</f>
        <v>2.7041199999999996</v>
      </c>
      <c r="P72" s="13">
        <f t="shared" ref="P72:P74" si="430">M72*101.6/100</f>
        <v>2.7838399999999996</v>
      </c>
      <c r="Q72" s="13">
        <f t="shared" ref="Q72:Q74" si="431">N72*100.3/100</f>
        <v>2.6156234</v>
      </c>
      <c r="R72" s="13">
        <f t="shared" ref="R72:R74" si="432">O72*100.9/100</f>
        <v>2.7284570800000001</v>
      </c>
      <c r="S72" s="13">
        <f t="shared" ref="S72:S74" si="433">P72*101.6/100</f>
        <v>2.8283814399999994</v>
      </c>
      <c r="T72" s="13">
        <f t="shared" ref="T72:T74" si="434">Q72*100.3/100</f>
        <v>2.6234702701999999</v>
      </c>
      <c r="U72" s="13">
        <f t="shared" ref="U72:U74" si="435">R72*100.9/100</f>
        <v>2.7530131937200002</v>
      </c>
      <c r="V72" s="13">
        <f t="shared" ref="V72:V74" si="436">S72*101.6/100</f>
        <v>2.8736355430399994</v>
      </c>
      <c r="W72" s="13">
        <f t="shared" ref="W72:W74" si="437">T72*100.3/100</f>
        <v>2.6313406810106001</v>
      </c>
      <c r="X72" s="13">
        <f t="shared" ref="X72:X74" si="438">U72*100.9/100</f>
        <v>2.7777903124634804</v>
      </c>
      <c r="Y72" s="13">
        <f t="shared" ref="Y72:Y74" si="439">V72*101.6/100</f>
        <v>2.9196137117286387</v>
      </c>
      <c r="Z72" s="13">
        <f t="shared" ref="Z72:Z74" si="440">W72*100.3/100</f>
        <v>2.6392347030536318</v>
      </c>
      <c r="AA72" s="13">
        <f t="shared" ref="AA72:AA74" si="441">X72*100.9/100</f>
        <v>2.8027904252756519</v>
      </c>
      <c r="AB72" s="13">
        <f t="shared" ref="AB72:AB74" si="442">Y72*101.6/100</f>
        <v>2.9663275311162964</v>
      </c>
      <c r="AC72" s="13">
        <f t="shared" ref="AC72:AC74" si="443">Z72*100.3/100</f>
        <v>2.6471524071627925</v>
      </c>
      <c r="AD72" s="13">
        <f t="shared" ref="AD72:AD74" si="444">AA72*100.9/100</f>
        <v>2.828015539103133</v>
      </c>
      <c r="AE72" s="13">
        <f t="shared" ref="AE72:AE74" si="445">AB72*101.6/100</f>
        <v>3.0137887716141569</v>
      </c>
      <c r="AF72" s="13">
        <f t="shared" ref="AF72:AF74" si="446">AC72*100.3/100</f>
        <v>2.6550938643842805</v>
      </c>
      <c r="AG72" s="13">
        <f t="shared" ref="AG72:AG74" si="447">AD72*100.9/100</f>
        <v>2.8534676789550613</v>
      </c>
      <c r="AH72" s="13">
        <f t="shared" ref="AH72:AH74" si="448">AE72*101.6/100</f>
        <v>3.0620093919599833</v>
      </c>
      <c r="AI72" s="13">
        <f t="shared" ref="AI72:AI74" si="449">AF72*100.3/100</f>
        <v>2.6630591459774333</v>
      </c>
      <c r="AJ72" s="13">
        <f t="shared" ref="AJ72:AJ74" si="450">AG72*100.9/100</f>
        <v>2.8791488880656568</v>
      </c>
      <c r="AK72" s="13">
        <f t="shared" ref="AK72:AK74" si="451">AH72*101.6/100</f>
        <v>3.1110015422313428</v>
      </c>
      <c r="AL72" s="13">
        <f t="shared" ref="AL72:AL74" si="452">AI72*100.3/100</f>
        <v>2.6710483234153655</v>
      </c>
      <c r="AM72" s="13">
        <f t="shared" ref="AM72:AM74" si="453">AJ72*100.9/100</f>
        <v>2.9050612280582482</v>
      </c>
      <c r="AN72" s="13">
        <f t="shared" ref="AN72:AN74" si="454">AK72*101.6/100</f>
        <v>3.1607775669070439</v>
      </c>
      <c r="AO72" s="13">
        <f t="shared" ref="AO72:AO74" si="455">AL72*100.3/100</f>
        <v>2.6790614683856115</v>
      </c>
      <c r="AP72" s="13">
        <f t="shared" ref="AP72:AP74" si="456">AM72*100.9/100</f>
        <v>2.9312067791107728</v>
      </c>
      <c r="AQ72" s="13">
        <f t="shared" ref="AQ72:AQ74" si="457">AN72*101.6/100</f>
        <v>3.2113500079775563</v>
      </c>
      <c r="AR72" s="13">
        <f t="shared" ref="AR72:AR74" si="458">AO72*100.3/100</f>
        <v>2.6870986527907683</v>
      </c>
      <c r="AS72" s="13">
        <f t="shared" ref="AS72:AS74" si="459">AP72*100.9/100</f>
        <v>2.9575876401227696</v>
      </c>
      <c r="AT72" s="13">
        <f t="shared" ref="AT72:AT74" si="460">AQ72*101.6/100</f>
        <v>3.2627316081051969</v>
      </c>
    </row>
    <row r="73" spans="1:46" ht="15" customHeight="1" x14ac:dyDescent="0.2">
      <c r="A73" s="4"/>
      <c r="B73" s="15" t="s">
        <v>87</v>
      </c>
      <c r="C73" s="20">
        <v>20.91</v>
      </c>
      <c r="D73" s="21">
        <v>21.041999999999998</v>
      </c>
      <c r="E73" s="21">
        <v>20.622</v>
      </c>
      <c r="F73" s="21">
        <v>21.25</v>
      </c>
      <c r="G73" s="21">
        <v>21.465</v>
      </c>
      <c r="H73" s="21">
        <v>19.904</v>
      </c>
      <c r="I73" s="21">
        <v>21.05</v>
      </c>
      <c r="J73" s="21">
        <v>21.474999999999998</v>
      </c>
      <c r="K73" s="21">
        <v>20.91</v>
      </c>
      <c r="L73" s="21">
        <v>1.835</v>
      </c>
      <c r="M73" s="21">
        <v>21.49</v>
      </c>
      <c r="N73" s="13">
        <f t="shared" si="428"/>
        <v>20.972730000000002</v>
      </c>
      <c r="O73" s="13">
        <f t="shared" si="429"/>
        <v>1.851515</v>
      </c>
      <c r="P73" s="13">
        <f t="shared" si="430"/>
        <v>21.833839999999995</v>
      </c>
      <c r="Q73" s="13">
        <f t="shared" si="431"/>
        <v>21.035648190000003</v>
      </c>
      <c r="R73" s="13">
        <f t="shared" si="432"/>
        <v>1.8681786350000003</v>
      </c>
      <c r="S73" s="13">
        <f t="shared" si="433"/>
        <v>22.183181439999995</v>
      </c>
      <c r="T73" s="13">
        <f t="shared" si="434"/>
        <v>21.098755134570002</v>
      </c>
      <c r="U73" s="13">
        <f t="shared" si="435"/>
        <v>1.8849922427150003</v>
      </c>
      <c r="V73" s="13">
        <f t="shared" si="436"/>
        <v>22.538112343039995</v>
      </c>
      <c r="W73" s="13">
        <f t="shared" si="437"/>
        <v>21.162051399973713</v>
      </c>
      <c r="X73" s="13">
        <f t="shared" si="438"/>
        <v>1.9019571728994353</v>
      </c>
      <c r="Y73" s="13">
        <f t="shared" si="439"/>
        <v>22.898722140528633</v>
      </c>
      <c r="Z73" s="13">
        <f t="shared" si="440"/>
        <v>21.225537554173634</v>
      </c>
      <c r="AA73" s="13">
        <f t="shared" si="441"/>
        <v>1.9190747874555305</v>
      </c>
      <c r="AB73" s="13">
        <f t="shared" si="442"/>
        <v>23.265101694777091</v>
      </c>
      <c r="AC73" s="13">
        <f t="shared" si="443"/>
        <v>21.289214166836153</v>
      </c>
      <c r="AD73" s="13">
        <f t="shared" si="444"/>
        <v>1.9363464605426304</v>
      </c>
      <c r="AE73" s="13">
        <f t="shared" si="445"/>
        <v>23.637343321893521</v>
      </c>
      <c r="AF73" s="13">
        <f t="shared" si="446"/>
        <v>21.353081809336658</v>
      </c>
      <c r="AG73" s="13">
        <f t="shared" si="447"/>
        <v>1.9537735786875141</v>
      </c>
      <c r="AH73" s="13">
        <f t="shared" si="448"/>
        <v>24.015540815043813</v>
      </c>
      <c r="AI73" s="13">
        <f t="shared" si="449"/>
        <v>21.417141054764667</v>
      </c>
      <c r="AJ73" s="13">
        <f t="shared" si="450"/>
        <v>1.9713575408957018</v>
      </c>
      <c r="AK73" s="13">
        <f t="shared" si="451"/>
        <v>24.399789468084514</v>
      </c>
      <c r="AL73" s="13">
        <f t="shared" si="452"/>
        <v>21.481392477928964</v>
      </c>
      <c r="AM73" s="13">
        <f t="shared" si="453"/>
        <v>1.9890997587637633</v>
      </c>
      <c r="AN73" s="13">
        <f t="shared" si="454"/>
        <v>24.790186099573866</v>
      </c>
      <c r="AO73" s="13">
        <f t="shared" si="455"/>
        <v>21.545836655362749</v>
      </c>
      <c r="AP73" s="13">
        <f t="shared" si="456"/>
        <v>2.007001656592637</v>
      </c>
      <c r="AQ73" s="13">
        <f t="shared" si="457"/>
        <v>25.186829077167044</v>
      </c>
      <c r="AR73" s="13">
        <f t="shared" si="458"/>
        <v>21.610474165328839</v>
      </c>
      <c r="AS73" s="13">
        <f t="shared" si="459"/>
        <v>2.0250646715019709</v>
      </c>
      <c r="AT73" s="13">
        <f t="shared" si="460"/>
        <v>25.589818342401713</v>
      </c>
    </row>
    <row r="74" spans="1:46" ht="15" customHeight="1" x14ac:dyDescent="0.2">
      <c r="A74" s="4"/>
      <c r="B74" s="15" t="s">
        <v>88</v>
      </c>
      <c r="C74" s="20">
        <v>8.4109999999999996</v>
      </c>
      <c r="D74" s="21">
        <v>8.5749999999999993</v>
      </c>
      <c r="E74" s="21">
        <v>8.5440000000000005</v>
      </c>
      <c r="F74" s="21">
        <v>8.57</v>
      </c>
      <c r="G74" s="21">
        <v>8.6</v>
      </c>
      <c r="H74" s="21">
        <v>8.5079999999999991</v>
      </c>
      <c r="I74" s="21">
        <v>8.5879999999999992</v>
      </c>
      <c r="J74" s="21">
        <v>8.61</v>
      </c>
      <c r="K74" s="21">
        <v>8.4939999999999998</v>
      </c>
      <c r="L74" s="21">
        <v>8.6</v>
      </c>
      <c r="M74" s="21">
        <v>8.6199999999999992</v>
      </c>
      <c r="N74" s="13">
        <f t="shared" si="428"/>
        <v>8.519482</v>
      </c>
      <c r="O74" s="13">
        <f t="shared" si="429"/>
        <v>8.6774000000000004</v>
      </c>
      <c r="P74" s="13">
        <f t="shared" si="430"/>
        <v>8.7579199999999986</v>
      </c>
      <c r="Q74" s="13">
        <f t="shared" si="431"/>
        <v>8.5450404459999998</v>
      </c>
      <c r="R74" s="13">
        <f t="shared" si="432"/>
        <v>8.7554966000000007</v>
      </c>
      <c r="S74" s="13">
        <f t="shared" si="433"/>
        <v>8.8980467199999982</v>
      </c>
      <c r="T74" s="13">
        <f t="shared" si="434"/>
        <v>8.5706755673380002</v>
      </c>
      <c r="U74" s="13">
        <f t="shared" si="435"/>
        <v>8.8342960694000006</v>
      </c>
      <c r="V74" s="13">
        <f t="shared" si="436"/>
        <v>9.040415467519999</v>
      </c>
      <c r="W74" s="13">
        <f t="shared" si="437"/>
        <v>8.5963875940400136</v>
      </c>
      <c r="X74" s="13">
        <f t="shared" si="438"/>
        <v>8.9138047340246018</v>
      </c>
      <c r="Y74" s="13">
        <f t="shared" si="439"/>
        <v>9.1850621150003189</v>
      </c>
      <c r="Z74" s="13">
        <f t="shared" si="440"/>
        <v>8.6221767568221335</v>
      </c>
      <c r="AA74" s="13">
        <f t="shared" si="441"/>
        <v>8.9940289766308243</v>
      </c>
      <c r="AB74" s="13">
        <f t="shared" si="442"/>
        <v>9.3320231088403247</v>
      </c>
      <c r="AC74" s="13">
        <f t="shared" si="443"/>
        <v>8.6480432870925998</v>
      </c>
      <c r="AD74" s="13">
        <f t="shared" si="444"/>
        <v>9.074975237420503</v>
      </c>
      <c r="AE74" s="13">
        <f t="shared" si="445"/>
        <v>9.4813354785817694</v>
      </c>
      <c r="AF74" s="13">
        <f t="shared" si="446"/>
        <v>8.6739874169538762</v>
      </c>
      <c r="AG74" s="13">
        <f t="shared" si="447"/>
        <v>9.1566500145572878</v>
      </c>
      <c r="AH74" s="13">
        <f t="shared" si="448"/>
        <v>9.6330368462390776</v>
      </c>
      <c r="AI74" s="13">
        <f t="shared" si="449"/>
        <v>8.7000093792047384</v>
      </c>
      <c r="AJ74" s="13">
        <f t="shared" si="450"/>
        <v>9.2390598646883042</v>
      </c>
      <c r="AK74" s="13">
        <f t="shared" si="451"/>
        <v>9.7871654357789026</v>
      </c>
      <c r="AL74" s="13">
        <f t="shared" si="452"/>
        <v>8.7261094073423529</v>
      </c>
      <c r="AM74" s="13">
        <f t="shared" si="453"/>
        <v>9.322211403470499</v>
      </c>
      <c r="AN74" s="13">
        <f t="shared" si="454"/>
        <v>9.9437600827513641</v>
      </c>
      <c r="AO74" s="13">
        <f t="shared" si="455"/>
        <v>8.75228773556438</v>
      </c>
      <c r="AP74" s="13">
        <f t="shared" si="456"/>
        <v>9.4061113061017334</v>
      </c>
      <c r="AQ74" s="13">
        <f t="shared" si="457"/>
        <v>10.102860244075385</v>
      </c>
      <c r="AR74" s="13">
        <f t="shared" si="458"/>
        <v>8.778544598771072</v>
      </c>
      <c r="AS74" s="13">
        <f t="shared" si="459"/>
        <v>9.4907663078566493</v>
      </c>
      <c r="AT74" s="13">
        <f t="shared" si="460"/>
        <v>10.264506007980593</v>
      </c>
    </row>
    <row r="75" spans="1:46" ht="16.5" customHeight="1" x14ac:dyDescent="0.2">
      <c r="A75" s="4"/>
      <c r="B75" s="11" t="s">
        <v>89</v>
      </c>
      <c r="C75" s="20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ht="16.5" customHeight="1" x14ac:dyDescent="0.2">
      <c r="A76" s="4"/>
      <c r="B76" s="14" t="s">
        <v>90</v>
      </c>
      <c r="C76" s="20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spans="1:46" ht="16.5" customHeight="1" x14ac:dyDescent="0.2">
      <c r="A77" s="4"/>
      <c r="B77" s="14" t="s">
        <v>91</v>
      </c>
      <c r="C77" s="20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spans="1:46" ht="15" customHeight="1" x14ac:dyDescent="0.2">
      <c r="A78" s="4"/>
      <c r="B78" s="14" t="s">
        <v>92</v>
      </c>
      <c r="C78" s="20">
        <v>1.1380000000000001</v>
      </c>
      <c r="D78" s="21">
        <v>1.145</v>
      </c>
      <c r="E78" s="21">
        <v>1.1500000000000001</v>
      </c>
      <c r="F78" s="21">
        <v>1.1599999999999999</v>
      </c>
      <c r="G78" s="21">
        <v>1.17</v>
      </c>
      <c r="H78" s="21">
        <v>1.18</v>
      </c>
      <c r="I78" s="21">
        <v>1.19</v>
      </c>
      <c r="J78" s="21">
        <v>1.22</v>
      </c>
      <c r="K78" s="21">
        <v>1.21</v>
      </c>
      <c r="L78" s="21">
        <v>1.24</v>
      </c>
      <c r="M78" s="21">
        <v>1.29</v>
      </c>
      <c r="N78" s="13">
        <v>1.2</v>
      </c>
      <c r="O78" s="13">
        <v>1.3</v>
      </c>
      <c r="P78" s="13">
        <v>1.4000000000000001</v>
      </c>
      <c r="Q78" s="13">
        <v>1.3</v>
      </c>
      <c r="R78" s="13">
        <v>1.3</v>
      </c>
      <c r="S78" s="13">
        <v>1.5</v>
      </c>
      <c r="T78" s="13">
        <v>1.3</v>
      </c>
      <c r="U78" s="13">
        <v>1.4000000000000001</v>
      </c>
      <c r="V78" s="13">
        <v>1.5</v>
      </c>
      <c r="W78" s="13">
        <v>1.3</v>
      </c>
      <c r="X78" s="13">
        <v>1.4000000000000001</v>
      </c>
      <c r="Y78" s="13">
        <v>1.6</v>
      </c>
      <c r="Z78" s="13">
        <v>1.4000000000000001</v>
      </c>
      <c r="AA78" s="13">
        <v>1.5</v>
      </c>
      <c r="AB78" s="13">
        <v>1.7</v>
      </c>
      <c r="AC78" s="13">
        <v>1.4000000000000001</v>
      </c>
      <c r="AD78" s="13">
        <v>1.5</v>
      </c>
      <c r="AE78" s="13">
        <v>1.9000000000000001</v>
      </c>
      <c r="AF78" s="13">
        <v>1.4000000000000001</v>
      </c>
      <c r="AG78" s="13">
        <v>1.6</v>
      </c>
      <c r="AH78" s="13">
        <v>2</v>
      </c>
      <c r="AI78" s="13">
        <v>1.5</v>
      </c>
      <c r="AJ78" s="13">
        <v>1.6</v>
      </c>
      <c r="AK78" s="13">
        <v>2.1</v>
      </c>
      <c r="AL78" s="13">
        <v>1.5</v>
      </c>
      <c r="AM78" s="13">
        <v>1.7</v>
      </c>
      <c r="AN78" s="13">
        <v>2.2000000000000002</v>
      </c>
      <c r="AO78" s="13">
        <v>1.5</v>
      </c>
      <c r="AP78" s="13">
        <v>1.7</v>
      </c>
      <c r="AQ78" s="13">
        <v>2.4</v>
      </c>
      <c r="AR78" s="13">
        <v>1.6</v>
      </c>
      <c r="AS78" s="13">
        <v>1.8</v>
      </c>
      <c r="AT78" s="13">
        <v>2.5</v>
      </c>
    </row>
    <row r="79" spans="1:46" ht="16.5" customHeight="1" x14ac:dyDescent="0.2">
      <c r="A79" s="4"/>
      <c r="B79" s="14" t="s">
        <v>93</v>
      </c>
      <c r="C79" s="20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spans="1:46" ht="16.5" customHeight="1" x14ac:dyDescent="0.2">
      <c r="A80" s="4"/>
      <c r="B80" s="14" t="s">
        <v>94</v>
      </c>
      <c r="C80" s="2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spans="1:46" ht="27" customHeight="1" x14ac:dyDescent="0.2">
      <c r="A81" s="4"/>
      <c r="B81" s="14" t="s">
        <v>95</v>
      </c>
      <c r="C81" s="2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spans="1:46" ht="16.5" customHeight="1" x14ac:dyDescent="0.2">
      <c r="A82" s="4"/>
      <c r="B82" s="14" t="s">
        <v>96</v>
      </c>
      <c r="C82" s="20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spans="1:46" ht="16.5" customHeight="1" x14ac:dyDescent="0.2">
      <c r="A83" s="4"/>
      <c r="B83" s="14" t="s">
        <v>97</v>
      </c>
      <c r="C83" s="20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spans="1:46" ht="15" customHeight="1" x14ac:dyDescent="0.2">
      <c r="A84" s="4"/>
      <c r="B84" s="14" t="s">
        <v>98</v>
      </c>
      <c r="C84" s="20">
        <v>0.28999999999999998</v>
      </c>
      <c r="D84" s="21">
        <v>0.28999999999999998</v>
      </c>
      <c r="E84" s="21">
        <v>0.3</v>
      </c>
      <c r="F84" s="21">
        <v>0.3</v>
      </c>
      <c r="G84" s="21">
        <v>0.3</v>
      </c>
      <c r="H84" s="21">
        <v>0.3</v>
      </c>
      <c r="I84" s="21">
        <v>0.31</v>
      </c>
      <c r="J84" s="21">
        <v>0.32</v>
      </c>
      <c r="K84" s="21">
        <v>0.31</v>
      </c>
      <c r="L84" s="21">
        <v>0.32</v>
      </c>
      <c r="M84" s="21">
        <v>0.34</v>
      </c>
      <c r="N84" s="13">
        <v>0.32</v>
      </c>
      <c r="O84" s="13">
        <v>0.47000000000000003</v>
      </c>
      <c r="P84" s="13">
        <v>0.66</v>
      </c>
      <c r="Q84" s="13">
        <v>0.32</v>
      </c>
      <c r="R84" s="13">
        <v>0.47000000000000003</v>
      </c>
      <c r="S84" s="13">
        <v>0.66</v>
      </c>
      <c r="T84" s="13">
        <v>0.32</v>
      </c>
      <c r="U84" s="13">
        <v>0.46700000000000003</v>
      </c>
      <c r="V84" s="13">
        <v>0.65700000000000003</v>
      </c>
      <c r="W84" s="13">
        <v>0.32200000000000001</v>
      </c>
      <c r="X84" s="13">
        <v>0.46700000000000003</v>
      </c>
      <c r="Y84" s="13">
        <v>0.65700000000000003</v>
      </c>
      <c r="Z84" s="13">
        <v>0.32200000000000001</v>
      </c>
      <c r="AA84" s="13">
        <v>0.46700000000000003</v>
      </c>
      <c r="AB84" s="13">
        <v>0.65700000000000003</v>
      </c>
      <c r="AC84" s="13">
        <v>0.32200000000000001</v>
      </c>
      <c r="AD84" s="13">
        <v>0.46700000000000003</v>
      </c>
      <c r="AE84" s="13">
        <v>0.65700000000000003</v>
      </c>
      <c r="AF84" s="13">
        <v>0.32200000000000001</v>
      </c>
      <c r="AG84" s="13">
        <v>0.46700000000000003</v>
      </c>
      <c r="AH84" s="13">
        <v>0.65700000000000003</v>
      </c>
      <c r="AI84" s="13">
        <v>0.32200000000000001</v>
      </c>
      <c r="AJ84" s="13">
        <v>0.46700000000000003</v>
      </c>
      <c r="AK84" s="13">
        <v>0.65700000000000003</v>
      </c>
      <c r="AL84" s="13">
        <v>0.32200000000000001</v>
      </c>
      <c r="AM84" s="13">
        <v>0.46700000000000003</v>
      </c>
      <c r="AN84" s="13">
        <v>0.65700000000000003</v>
      </c>
      <c r="AO84" s="13">
        <v>0.32200000000000001</v>
      </c>
      <c r="AP84" s="13">
        <v>0.47000000000000003</v>
      </c>
      <c r="AQ84" s="13">
        <v>0.66</v>
      </c>
      <c r="AR84" s="13">
        <v>0.32</v>
      </c>
      <c r="AS84" s="13">
        <v>0.47000000000000003</v>
      </c>
      <c r="AT84" s="13">
        <v>0.66</v>
      </c>
    </row>
    <row r="85" spans="1:46" ht="16.5" customHeight="1" x14ac:dyDescent="0.2">
      <c r="A85" s="4"/>
      <c r="B85" s="14" t="s">
        <v>99</v>
      </c>
      <c r="C85" s="20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spans="1:46" ht="16.5" customHeight="1" x14ac:dyDescent="0.2">
      <c r="A86" s="4"/>
      <c r="B86" s="14" t="s">
        <v>100</v>
      </c>
      <c r="C86" s="20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spans="1:46" ht="16.5" customHeight="1" x14ac:dyDescent="0.2">
      <c r="A87" s="4"/>
      <c r="B87" s="11" t="s">
        <v>101</v>
      </c>
      <c r="C87" s="20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spans="1:46" ht="38.25" customHeight="1" x14ac:dyDescent="0.2">
      <c r="A88" s="4"/>
      <c r="B88" s="14" t="s">
        <v>102</v>
      </c>
      <c r="C88" s="20">
        <v>463.41</v>
      </c>
      <c r="D88" s="21">
        <v>465.72</v>
      </c>
      <c r="E88" s="21">
        <v>468.05</v>
      </c>
      <c r="F88" s="21">
        <v>470.38</v>
      </c>
      <c r="G88" s="21">
        <v>475.03</v>
      </c>
      <c r="H88" s="21">
        <v>470.39</v>
      </c>
      <c r="I88" s="21">
        <v>475.08</v>
      </c>
      <c r="J88" s="21">
        <v>484.53</v>
      </c>
      <c r="K88" s="21">
        <v>472.74</v>
      </c>
      <c r="L88" s="21">
        <v>479.83</v>
      </c>
      <c r="M88" s="21">
        <v>494.22</v>
      </c>
      <c r="N88" s="13">
        <f t="shared" ref="N88" si="461">M88*N89/100</f>
        <v>496.69110000000001</v>
      </c>
      <c r="O88" s="13">
        <f t="shared" ref="O88" si="462">M88*O89/100</f>
        <v>499.16219999999998</v>
      </c>
      <c r="P88" s="13">
        <f t="shared" ref="P88" si="463">M88*P89/100</f>
        <v>504.1044</v>
      </c>
      <c r="Q88" s="13">
        <f t="shared" ref="Q88" si="464">P88*Q89/100</f>
        <v>506.62492200000003</v>
      </c>
      <c r="R88" s="13">
        <f t="shared" ref="R88" si="465">P88*R89/100</f>
        <v>509.145444</v>
      </c>
      <c r="S88" s="13">
        <f t="shared" ref="S88" si="466">P88*S89/100</f>
        <v>514.18648800000005</v>
      </c>
      <c r="T88" s="13">
        <f t="shared" ref="T88" si="467">S88*T89/100</f>
        <v>516.75742044000003</v>
      </c>
      <c r="U88" s="13">
        <f t="shared" ref="U88" si="468">S88*U89/100</f>
        <v>519.32835288000001</v>
      </c>
      <c r="V88" s="13">
        <f t="shared" ref="V88" si="469">S88*V89/100</f>
        <v>524.47021776000008</v>
      </c>
      <c r="W88" s="13">
        <f t="shared" ref="W88" si="470">V88*W89/100</f>
        <v>527.09256884880006</v>
      </c>
      <c r="X88" s="13">
        <f t="shared" ref="X88" si="471">V88*X89/100</f>
        <v>529.71491993760003</v>
      </c>
      <c r="Y88" s="13">
        <f t="shared" ref="Y88" si="472">V88*Y89/100</f>
        <v>534.95962211520009</v>
      </c>
      <c r="Z88" s="13">
        <f t="shared" ref="Z88" si="473">Y88*Z89/100</f>
        <v>537.63442022577613</v>
      </c>
      <c r="AA88" s="13">
        <f t="shared" ref="AA88" si="474">Y88*AA89/100</f>
        <v>540.30921833635205</v>
      </c>
      <c r="AB88" s="13">
        <f t="shared" ref="AB88" si="475">Y88*AB89/100</f>
        <v>545.65881455750412</v>
      </c>
      <c r="AC88" s="13">
        <f t="shared" ref="AC88" si="476">AB88*AC89/100</f>
        <v>548.38710863029166</v>
      </c>
      <c r="AD88" s="13">
        <f t="shared" ref="AD88" si="477">AB88*AD89/100</f>
        <v>551.11540270307921</v>
      </c>
      <c r="AE88" s="13">
        <f t="shared" ref="AE88" si="478">AB88*AE89/100</f>
        <v>556.5719908486542</v>
      </c>
      <c r="AF88" s="13">
        <f t="shared" ref="AF88" si="479">AE88*AF89/100</f>
        <v>559.35485080289754</v>
      </c>
      <c r="AG88" s="13">
        <f t="shared" ref="AG88" si="480">AE88*AG89/100</f>
        <v>562.13771075714078</v>
      </c>
      <c r="AH88" s="13">
        <f t="shared" ref="AH88" si="481">AE88*AH89/100</f>
        <v>567.70343066562737</v>
      </c>
      <c r="AI88" s="13">
        <f t="shared" ref="AI88" si="482">AH88*AI89/100</f>
        <v>570.54194781895558</v>
      </c>
      <c r="AJ88" s="13">
        <f t="shared" ref="AJ88" si="483">AH88*AJ89/100</f>
        <v>573.38046497228368</v>
      </c>
      <c r="AK88" s="13">
        <f t="shared" ref="AK88" si="484">AH88*AK89/100</f>
        <v>579.05749927893999</v>
      </c>
      <c r="AL88" s="13">
        <f t="shared" ref="AL88" si="485">AK88*AL89/100</f>
        <v>581.95278677533463</v>
      </c>
      <c r="AM88" s="13">
        <f t="shared" ref="AM88" si="486">AK88*AM89/100</f>
        <v>584.84807427172939</v>
      </c>
      <c r="AN88" s="13">
        <f t="shared" ref="AN88" si="487">AK88*AN89/100</f>
        <v>590.63864926451879</v>
      </c>
      <c r="AO88" s="13">
        <f t="shared" ref="AO88" si="488">AN88*AO89/100</f>
        <v>593.59184251084139</v>
      </c>
      <c r="AP88" s="13">
        <f t="shared" ref="AP88" si="489">AN88*AP89/100</f>
        <v>596.54503575716399</v>
      </c>
      <c r="AQ88" s="13">
        <f t="shared" ref="AQ88" si="490">AN88*AQ89/100</f>
        <v>602.45142224980918</v>
      </c>
      <c r="AR88" s="13">
        <f t="shared" ref="AR88" si="491">AQ88*AR89/100</f>
        <v>605.46367936105821</v>
      </c>
      <c r="AS88" s="13">
        <f t="shared" ref="AS88" si="492">AQ88*AS89/100</f>
        <v>608.47593647230724</v>
      </c>
      <c r="AT88" s="13">
        <f t="shared" ref="AT88" si="493">AQ88*AT89/100</f>
        <v>614.50045069480529</v>
      </c>
    </row>
    <row r="89" spans="1:46" ht="15" customHeight="1" x14ac:dyDescent="0.2">
      <c r="A89" s="4"/>
      <c r="B89" s="14" t="s">
        <v>103</v>
      </c>
      <c r="C89" s="20">
        <v>82.97</v>
      </c>
      <c r="D89" s="21">
        <v>100.5</v>
      </c>
      <c r="E89" s="21">
        <v>100.5</v>
      </c>
      <c r="F89" s="21">
        <v>101</v>
      </c>
      <c r="G89" s="21">
        <v>102</v>
      </c>
      <c r="H89" s="21">
        <v>100.5</v>
      </c>
      <c r="I89" s="21">
        <v>101</v>
      </c>
      <c r="J89" s="21">
        <v>102</v>
      </c>
      <c r="K89" s="21">
        <v>100.5</v>
      </c>
      <c r="L89" s="21">
        <v>101</v>
      </c>
      <c r="M89" s="21">
        <v>102</v>
      </c>
      <c r="N89" s="13">
        <v>100.5</v>
      </c>
      <c r="O89" s="13">
        <v>101</v>
      </c>
      <c r="P89" s="13">
        <v>102</v>
      </c>
      <c r="Q89" s="13">
        <v>100.5</v>
      </c>
      <c r="R89" s="13">
        <v>101</v>
      </c>
      <c r="S89" s="13">
        <v>102</v>
      </c>
      <c r="T89" s="13">
        <v>100.5</v>
      </c>
      <c r="U89" s="13">
        <v>101</v>
      </c>
      <c r="V89" s="13">
        <v>102</v>
      </c>
      <c r="W89" s="13">
        <v>100.5</v>
      </c>
      <c r="X89" s="13">
        <v>101</v>
      </c>
      <c r="Y89" s="13">
        <v>102</v>
      </c>
      <c r="Z89" s="13">
        <v>100.5</v>
      </c>
      <c r="AA89" s="13">
        <v>101</v>
      </c>
      <c r="AB89" s="13">
        <v>102</v>
      </c>
      <c r="AC89" s="13">
        <v>100.5</v>
      </c>
      <c r="AD89" s="13">
        <v>101</v>
      </c>
      <c r="AE89" s="13">
        <v>102</v>
      </c>
      <c r="AF89" s="13">
        <v>100.5</v>
      </c>
      <c r="AG89" s="13">
        <v>101</v>
      </c>
      <c r="AH89" s="13">
        <v>102</v>
      </c>
      <c r="AI89" s="13">
        <v>100.5</v>
      </c>
      <c r="AJ89" s="13">
        <v>101</v>
      </c>
      <c r="AK89" s="13">
        <v>102</v>
      </c>
      <c r="AL89" s="13">
        <v>100.5</v>
      </c>
      <c r="AM89" s="13">
        <v>101</v>
      </c>
      <c r="AN89" s="13">
        <v>102</v>
      </c>
      <c r="AO89" s="13">
        <v>100.5</v>
      </c>
      <c r="AP89" s="13">
        <v>101</v>
      </c>
      <c r="AQ89" s="13">
        <v>102</v>
      </c>
      <c r="AR89" s="13">
        <v>100.5</v>
      </c>
      <c r="AS89" s="13">
        <v>101</v>
      </c>
      <c r="AT89" s="13">
        <v>102</v>
      </c>
    </row>
    <row r="90" spans="1:46" ht="16.5" customHeight="1" x14ac:dyDescent="0.2">
      <c r="A90" s="4"/>
      <c r="B90" s="11" t="s">
        <v>104</v>
      </c>
      <c r="C90" s="20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</row>
    <row r="91" spans="1:46" ht="27" customHeight="1" x14ac:dyDescent="0.2">
      <c r="A91" s="4"/>
      <c r="B91" s="14" t="s">
        <v>105</v>
      </c>
      <c r="C91" s="21">
        <v>21.963000000000001</v>
      </c>
      <c r="D91" s="21">
        <f>C91*D92/100</f>
        <v>22.248519000000002</v>
      </c>
      <c r="E91" s="21">
        <f>D91*E92/100</f>
        <v>22.315264556999999</v>
      </c>
      <c r="F91" s="21">
        <f>D91*F92/100</f>
        <v>22.782483456000005</v>
      </c>
      <c r="G91" s="21">
        <f>D91*G92/100</f>
        <v>23.049465684000001</v>
      </c>
      <c r="H91" s="21">
        <f t="shared" ref="H91" si="494">G91*H92/100</f>
        <v>23.279960340840002</v>
      </c>
      <c r="I91" s="21">
        <f t="shared" ref="I91" si="495">G91*I92/100</f>
        <v>23.625702326100001</v>
      </c>
      <c r="J91" s="21">
        <f t="shared" ref="J91" si="496">G91*J92/100</f>
        <v>23.763999120203998</v>
      </c>
      <c r="K91" s="21">
        <f t="shared" ref="K91" si="497">J91*K92/100</f>
        <v>24.001639111406039</v>
      </c>
      <c r="L91" s="21">
        <f t="shared" ref="L91" si="498">J91*L92/100</f>
        <v>24.358099098209099</v>
      </c>
      <c r="M91" s="21">
        <f t="shared" ref="M91" si="499">J91*M92/100</f>
        <v>24.714559085012155</v>
      </c>
      <c r="N91" s="13">
        <f t="shared" ref="N91" si="500">M91*N92/100</f>
        <v>24.961704675862276</v>
      </c>
      <c r="O91" s="13">
        <f t="shared" ref="O91" si="501">M91*O92/100</f>
        <v>25.332423062137458</v>
      </c>
      <c r="P91" s="13">
        <f t="shared" ref="P91" si="502">M91*P92/100</f>
        <v>25.703141448412644</v>
      </c>
      <c r="Q91" s="13">
        <f t="shared" ref="Q91" si="503">P91*Q92/100</f>
        <v>25.960172862896769</v>
      </c>
      <c r="R91" s="13">
        <f t="shared" ref="R91" si="504">P91*R92/100</f>
        <v>26.34571998462296</v>
      </c>
      <c r="S91" s="13">
        <f t="shared" ref="S91" si="505">P91*S92/100</f>
        <v>26.731267106349151</v>
      </c>
      <c r="T91" s="13">
        <f t="shared" ref="T91" si="506">S91*T92/100</f>
        <v>26.998579777412644</v>
      </c>
      <c r="U91" s="13">
        <f t="shared" ref="U91" si="507">S91*U92/100</f>
        <v>27.39954878400788</v>
      </c>
      <c r="V91" s="13">
        <f t="shared" ref="V91" si="508">S91*V92/100</f>
        <v>27.800517790603116</v>
      </c>
      <c r="W91" s="13">
        <f t="shared" ref="W91" si="509">V91*W92/100</f>
        <v>28.078522968509148</v>
      </c>
      <c r="X91" s="13">
        <f t="shared" ref="X91" si="510">V91*X92/100</f>
        <v>28.495530735368192</v>
      </c>
      <c r="Y91" s="13">
        <f t="shared" ref="Y91" si="511">V91*Y92/100</f>
        <v>28.912538502227239</v>
      </c>
      <c r="Z91" s="13">
        <f t="shared" ref="Z91" si="512">Y91*Z92/100</f>
        <v>29.201663887249509</v>
      </c>
      <c r="AA91" s="13">
        <f t="shared" ref="AA91" si="513">Y91*AA92/100</f>
        <v>29.63535196478292</v>
      </c>
      <c r="AB91" s="13">
        <f t="shared" ref="AB91" si="514">Y91*AB92/100</f>
        <v>30.069040042316328</v>
      </c>
      <c r="AC91" s="13">
        <f t="shared" ref="AC91" si="515">AB91*AC92/100</f>
        <v>30.369730442739492</v>
      </c>
      <c r="AD91" s="13">
        <f t="shared" ref="AD91" si="516">AB91*AD92/100</f>
        <v>30.820766043374238</v>
      </c>
      <c r="AE91" s="13">
        <f t="shared" ref="AE91" si="517">AB91*AE92/100</f>
        <v>31.271801644008978</v>
      </c>
      <c r="AF91" s="13">
        <f t="shared" ref="AF91" si="518">AE91*AF92/100</f>
        <v>31.584519660449068</v>
      </c>
      <c r="AG91" s="13">
        <f t="shared" ref="AG91" si="519">AE91*AG92/100</f>
        <v>32.053596685109198</v>
      </c>
      <c r="AH91" s="13">
        <f t="shared" ref="AH91" si="520">AE91*AH92/100</f>
        <v>32.522673709769336</v>
      </c>
      <c r="AI91" s="13">
        <f t="shared" ref="AI91" si="521">AH91*AI92/100</f>
        <v>32.84790044686703</v>
      </c>
      <c r="AJ91" s="13">
        <f t="shared" ref="AJ91" si="522">AH91*AJ92/100</f>
        <v>33.33574055251357</v>
      </c>
      <c r="AK91" s="13">
        <f t="shared" ref="AK91" si="523">AH91*AK92/100</f>
        <v>33.823580658160111</v>
      </c>
      <c r="AL91" s="13">
        <f t="shared" ref="AL91" si="524">AK91*AL92/100</f>
        <v>34.161816464741712</v>
      </c>
      <c r="AM91" s="13">
        <f t="shared" ref="AM91" si="525">AK91*AM92/100</f>
        <v>34.669170174614116</v>
      </c>
      <c r="AN91" s="13">
        <f t="shared" ref="AN91" si="526">AK91*AN92/100</f>
        <v>35.176523884486514</v>
      </c>
      <c r="AO91" s="13">
        <f t="shared" ref="AO91" si="527">AN91*AO92/100</f>
        <v>35.528289123331376</v>
      </c>
      <c r="AP91" s="13">
        <f t="shared" ref="AP91" si="528">AN91*AP92/100</f>
        <v>36.055936981598677</v>
      </c>
      <c r="AQ91" s="13">
        <f t="shared" ref="AQ91" si="529">AN91*AQ92/100</f>
        <v>36.583584839865978</v>
      </c>
      <c r="AR91" s="13">
        <f t="shared" ref="AR91" si="530">AQ91*AR92/100</f>
        <v>36.949420688264638</v>
      </c>
      <c r="AS91" s="13">
        <f t="shared" ref="AS91" si="531">AQ91*AS92/100</f>
        <v>37.498174460862629</v>
      </c>
      <c r="AT91" s="13">
        <f t="shared" ref="AT91" si="532">AQ91*AT92/100</f>
        <v>38.046928233460619</v>
      </c>
    </row>
    <row r="92" spans="1:46" ht="27" customHeight="1" x14ac:dyDescent="0.2">
      <c r="A92" s="4"/>
      <c r="B92" s="14" t="s">
        <v>106</v>
      </c>
      <c r="C92" s="21">
        <v>59.33</v>
      </c>
      <c r="D92" s="21">
        <v>101.3</v>
      </c>
      <c r="E92" s="21">
        <v>100.3</v>
      </c>
      <c r="F92" s="21">
        <v>102.4</v>
      </c>
      <c r="G92" s="21">
        <v>103.6</v>
      </c>
      <c r="H92" s="21">
        <v>101</v>
      </c>
      <c r="I92" s="21">
        <v>102.5</v>
      </c>
      <c r="J92" s="21">
        <v>103.1</v>
      </c>
      <c r="K92" s="21">
        <v>101</v>
      </c>
      <c r="L92" s="21">
        <v>102.5</v>
      </c>
      <c r="M92" s="21">
        <v>104</v>
      </c>
      <c r="N92" s="13">
        <v>101</v>
      </c>
      <c r="O92" s="13">
        <v>102.5</v>
      </c>
      <c r="P92" s="13">
        <v>104</v>
      </c>
      <c r="Q92" s="13">
        <v>101</v>
      </c>
      <c r="R92" s="13">
        <v>102.5</v>
      </c>
      <c r="S92" s="13">
        <v>104</v>
      </c>
      <c r="T92" s="13">
        <v>101</v>
      </c>
      <c r="U92" s="13">
        <v>102.5</v>
      </c>
      <c r="V92" s="13">
        <v>104</v>
      </c>
      <c r="W92" s="13">
        <v>101</v>
      </c>
      <c r="X92" s="13">
        <v>102.5</v>
      </c>
      <c r="Y92" s="13">
        <v>104</v>
      </c>
      <c r="Z92" s="13">
        <v>101</v>
      </c>
      <c r="AA92" s="13">
        <v>102.5</v>
      </c>
      <c r="AB92" s="13">
        <v>104</v>
      </c>
      <c r="AC92" s="13">
        <v>101</v>
      </c>
      <c r="AD92" s="13">
        <v>102.5</v>
      </c>
      <c r="AE92" s="13">
        <v>104</v>
      </c>
      <c r="AF92" s="13">
        <v>101</v>
      </c>
      <c r="AG92" s="13">
        <v>102.5</v>
      </c>
      <c r="AH92" s="13">
        <v>104</v>
      </c>
      <c r="AI92" s="13">
        <v>101</v>
      </c>
      <c r="AJ92" s="13">
        <v>102.5</v>
      </c>
      <c r="AK92" s="13">
        <v>104</v>
      </c>
      <c r="AL92" s="13">
        <v>101</v>
      </c>
      <c r="AM92" s="13">
        <v>102.5</v>
      </c>
      <c r="AN92" s="13">
        <v>104</v>
      </c>
      <c r="AO92" s="13">
        <v>101</v>
      </c>
      <c r="AP92" s="13">
        <v>102.5</v>
      </c>
      <c r="AQ92" s="13">
        <v>104</v>
      </c>
      <c r="AR92" s="13">
        <v>101</v>
      </c>
      <c r="AS92" s="13">
        <v>102.5</v>
      </c>
      <c r="AT92" s="13">
        <v>104</v>
      </c>
    </row>
    <row r="93" spans="1:46" ht="16.5" customHeight="1" x14ac:dyDescent="0.2">
      <c r="A93" s="4"/>
      <c r="B93" s="11" t="s">
        <v>107</v>
      </c>
      <c r="C93" s="20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</row>
    <row r="94" spans="1:46" ht="27" customHeight="1" x14ac:dyDescent="0.2">
      <c r="A94" s="4"/>
      <c r="B94" s="14" t="s">
        <v>108</v>
      </c>
      <c r="C94" s="20">
        <v>421</v>
      </c>
      <c r="D94" s="21">
        <v>423.1</v>
      </c>
      <c r="E94" s="21">
        <v>425.2</v>
      </c>
      <c r="F94" s="21">
        <v>427.3</v>
      </c>
      <c r="G94" s="21">
        <v>431.6</v>
      </c>
      <c r="H94" s="21">
        <v>427.3</v>
      </c>
      <c r="I94" s="21">
        <v>431.6</v>
      </c>
      <c r="J94" s="21">
        <v>440.2</v>
      </c>
      <c r="K94" s="21">
        <v>429.4</v>
      </c>
      <c r="L94" s="21">
        <v>435.9</v>
      </c>
      <c r="M94" s="21">
        <v>449</v>
      </c>
      <c r="N94" s="13">
        <v>101</v>
      </c>
      <c r="O94" s="13">
        <v>102.5</v>
      </c>
      <c r="P94" s="13">
        <v>104</v>
      </c>
      <c r="Q94" s="13">
        <v>101</v>
      </c>
      <c r="R94" s="13">
        <v>102.5</v>
      </c>
      <c r="S94" s="13">
        <v>104</v>
      </c>
      <c r="T94" s="13">
        <v>101</v>
      </c>
      <c r="U94" s="13">
        <v>102.5</v>
      </c>
      <c r="V94" s="13">
        <v>104</v>
      </c>
      <c r="W94" s="13">
        <v>101</v>
      </c>
      <c r="X94" s="13">
        <v>102.5</v>
      </c>
      <c r="Y94" s="13">
        <v>104</v>
      </c>
      <c r="Z94" s="13">
        <v>101</v>
      </c>
      <c r="AA94" s="13">
        <v>102.5</v>
      </c>
      <c r="AB94" s="13">
        <v>104</v>
      </c>
      <c r="AC94" s="13">
        <v>101</v>
      </c>
      <c r="AD94" s="13">
        <v>102.5</v>
      </c>
      <c r="AE94" s="13">
        <v>104</v>
      </c>
      <c r="AF94" s="13">
        <v>101</v>
      </c>
      <c r="AG94" s="13">
        <v>102.5</v>
      </c>
      <c r="AH94" s="13">
        <v>104</v>
      </c>
      <c r="AI94" s="13">
        <v>101</v>
      </c>
      <c r="AJ94" s="13">
        <v>102.5</v>
      </c>
      <c r="AK94" s="13">
        <v>104</v>
      </c>
      <c r="AL94" s="13">
        <v>101</v>
      </c>
      <c r="AM94" s="13">
        <v>102.5</v>
      </c>
      <c r="AN94" s="13">
        <v>104</v>
      </c>
      <c r="AO94" s="13">
        <v>101</v>
      </c>
      <c r="AP94" s="13">
        <v>102.5</v>
      </c>
      <c r="AQ94" s="13">
        <v>104</v>
      </c>
      <c r="AR94" s="13">
        <v>101</v>
      </c>
      <c r="AS94" s="13">
        <v>102.5</v>
      </c>
      <c r="AT94" s="13">
        <v>104</v>
      </c>
    </row>
    <row r="95" spans="1:46" ht="27" customHeight="1" x14ac:dyDescent="0.2">
      <c r="A95" s="4"/>
      <c r="B95" s="14" t="s">
        <v>109</v>
      </c>
      <c r="C95" s="20">
        <v>95.5</v>
      </c>
      <c r="D95" s="21">
        <v>100.5</v>
      </c>
      <c r="E95" s="21">
        <v>100.5</v>
      </c>
      <c r="F95" s="21">
        <v>100.99</v>
      </c>
      <c r="G95" s="21">
        <v>102.01</v>
      </c>
      <c r="H95" s="21">
        <v>100.49</v>
      </c>
      <c r="I95" s="21">
        <v>101.01</v>
      </c>
      <c r="J95" s="21">
        <v>101.99</v>
      </c>
      <c r="K95" s="21">
        <v>100.49</v>
      </c>
      <c r="L95" s="21">
        <v>101</v>
      </c>
      <c r="M95" s="21">
        <v>102</v>
      </c>
      <c r="N95" s="13">
        <v>100.49</v>
      </c>
      <c r="O95" s="13">
        <v>101</v>
      </c>
      <c r="P95" s="13">
        <v>102</v>
      </c>
      <c r="Q95" s="13">
        <v>100.49</v>
      </c>
      <c r="R95" s="13">
        <v>101</v>
      </c>
      <c r="S95" s="13">
        <v>102</v>
      </c>
      <c r="T95" s="13">
        <v>100.49</v>
      </c>
      <c r="U95" s="13">
        <v>101</v>
      </c>
      <c r="V95" s="13">
        <v>102</v>
      </c>
      <c r="W95" s="13">
        <v>100.49</v>
      </c>
      <c r="X95" s="13">
        <v>101</v>
      </c>
      <c r="Y95" s="13">
        <v>102</v>
      </c>
      <c r="Z95" s="13">
        <v>100.49</v>
      </c>
      <c r="AA95" s="13">
        <v>101</v>
      </c>
      <c r="AB95" s="13">
        <v>102</v>
      </c>
      <c r="AC95" s="13">
        <v>100.49</v>
      </c>
      <c r="AD95" s="13">
        <v>101</v>
      </c>
      <c r="AE95" s="13">
        <v>102</v>
      </c>
      <c r="AF95" s="13">
        <v>100.49</v>
      </c>
      <c r="AG95" s="13">
        <v>101</v>
      </c>
      <c r="AH95" s="13">
        <v>102</v>
      </c>
      <c r="AI95" s="13">
        <v>100.49</v>
      </c>
      <c r="AJ95" s="13">
        <v>101</v>
      </c>
      <c r="AK95" s="13">
        <v>102</v>
      </c>
      <c r="AL95" s="13">
        <v>100.49</v>
      </c>
      <c r="AM95" s="13">
        <v>101</v>
      </c>
      <c r="AN95" s="13">
        <v>102</v>
      </c>
      <c r="AO95" s="13">
        <v>100.49</v>
      </c>
      <c r="AP95" s="13">
        <v>101</v>
      </c>
      <c r="AQ95" s="13">
        <v>102</v>
      </c>
      <c r="AR95" s="13">
        <v>100.49</v>
      </c>
      <c r="AS95" s="13">
        <v>101</v>
      </c>
      <c r="AT95" s="13">
        <v>102</v>
      </c>
    </row>
    <row r="96" spans="1:46" ht="27" customHeight="1" x14ac:dyDescent="0.2">
      <c r="A96" s="4"/>
      <c r="B96" s="14" t="s">
        <v>110</v>
      </c>
      <c r="C96" s="20">
        <v>154.80000000000001</v>
      </c>
      <c r="D96" s="21">
        <v>156.30000000000001</v>
      </c>
      <c r="E96" s="21">
        <v>157.1</v>
      </c>
      <c r="F96" s="21">
        <v>157.9</v>
      </c>
      <c r="G96" s="21">
        <v>159.4</v>
      </c>
      <c r="H96" s="21">
        <v>157.9</v>
      </c>
      <c r="I96" s="21">
        <v>159.5</v>
      </c>
      <c r="J96" s="21">
        <v>162.6</v>
      </c>
      <c r="K96" s="21">
        <v>158.69999999999999</v>
      </c>
      <c r="L96" s="21">
        <v>161.1</v>
      </c>
      <c r="M96" s="21">
        <v>165.8</v>
      </c>
      <c r="N96" s="13">
        <v>101</v>
      </c>
      <c r="O96" s="13">
        <v>102.5</v>
      </c>
      <c r="P96" s="13">
        <v>104</v>
      </c>
      <c r="Q96" s="13">
        <v>101</v>
      </c>
      <c r="R96" s="13">
        <v>102.5</v>
      </c>
      <c r="S96" s="13">
        <v>104</v>
      </c>
      <c r="T96" s="13">
        <v>101</v>
      </c>
      <c r="U96" s="13">
        <v>102.5</v>
      </c>
      <c r="V96" s="13">
        <v>104</v>
      </c>
      <c r="W96" s="13">
        <v>101</v>
      </c>
      <c r="X96" s="13">
        <v>102.5</v>
      </c>
      <c r="Y96" s="13">
        <v>104</v>
      </c>
      <c r="Z96" s="13">
        <v>101</v>
      </c>
      <c r="AA96" s="13">
        <v>102.5</v>
      </c>
      <c r="AB96" s="13">
        <v>104</v>
      </c>
      <c r="AC96" s="13">
        <v>101</v>
      </c>
      <c r="AD96" s="13">
        <v>102.5</v>
      </c>
      <c r="AE96" s="13">
        <v>104</v>
      </c>
      <c r="AF96" s="13">
        <v>101</v>
      </c>
      <c r="AG96" s="13">
        <v>102.5</v>
      </c>
      <c r="AH96" s="13">
        <v>104</v>
      </c>
      <c r="AI96" s="13">
        <v>101</v>
      </c>
      <c r="AJ96" s="13">
        <v>102.5</v>
      </c>
      <c r="AK96" s="13">
        <v>104</v>
      </c>
      <c r="AL96" s="13">
        <v>101</v>
      </c>
      <c r="AM96" s="13">
        <v>102.5</v>
      </c>
      <c r="AN96" s="13">
        <v>104</v>
      </c>
      <c r="AO96" s="13">
        <v>101</v>
      </c>
      <c r="AP96" s="13">
        <v>102.5</v>
      </c>
      <c r="AQ96" s="13">
        <v>104</v>
      </c>
      <c r="AR96" s="13">
        <v>101</v>
      </c>
      <c r="AS96" s="13">
        <v>102.5</v>
      </c>
      <c r="AT96" s="13">
        <v>104</v>
      </c>
    </row>
    <row r="97" spans="1:46" ht="15" customHeight="1" x14ac:dyDescent="0.2">
      <c r="A97" s="4"/>
      <c r="B97" s="14" t="s">
        <v>111</v>
      </c>
      <c r="C97" s="20">
        <v>101.5</v>
      </c>
      <c r="D97" s="21">
        <v>100.97</v>
      </c>
      <c r="E97" s="21">
        <v>100.51</v>
      </c>
      <c r="F97" s="21">
        <v>101.02</v>
      </c>
      <c r="G97" s="21">
        <v>101.98</v>
      </c>
      <c r="H97" s="21">
        <v>100.51</v>
      </c>
      <c r="I97" s="21">
        <v>101.01</v>
      </c>
      <c r="J97" s="21">
        <v>102.01</v>
      </c>
      <c r="K97" s="21">
        <v>100.51</v>
      </c>
      <c r="L97" s="21">
        <v>101</v>
      </c>
      <c r="M97" s="21">
        <v>101.97</v>
      </c>
      <c r="N97" s="13">
        <v>100.57</v>
      </c>
      <c r="O97" s="13">
        <v>101.2</v>
      </c>
      <c r="P97" s="13">
        <v>102.1</v>
      </c>
      <c r="Q97" s="13">
        <v>100.57</v>
      </c>
      <c r="R97" s="13">
        <v>101.2</v>
      </c>
      <c r="S97" s="13">
        <v>102.1</v>
      </c>
      <c r="T97" s="13">
        <v>100.57</v>
      </c>
      <c r="U97" s="13">
        <v>101.2</v>
      </c>
      <c r="V97" s="13">
        <v>102.1</v>
      </c>
      <c r="W97" s="13">
        <v>100.57</v>
      </c>
      <c r="X97" s="13">
        <v>101.2</v>
      </c>
      <c r="Y97" s="13">
        <v>102.1</v>
      </c>
      <c r="Z97" s="13">
        <v>100.57</v>
      </c>
      <c r="AA97" s="13">
        <v>101.2</v>
      </c>
      <c r="AB97" s="13">
        <v>102.1</v>
      </c>
      <c r="AC97" s="13">
        <v>100.57</v>
      </c>
      <c r="AD97" s="13">
        <v>101.2</v>
      </c>
      <c r="AE97" s="13">
        <v>102.1</v>
      </c>
      <c r="AF97" s="13">
        <v>100.57</v>
      </c>
      <c r="AG97" s="13">
        <v>101.2</v>
      </c>
      <c r="AH97" s="13">
        <v>102.1</v>
      </c>
      <c r="AI97" s="13">
        <v>100.57</v>
      </c>
      <c r="AJ97" s="13">
        <v>101.2</v>
      </c>
      <c r="AK97" s="13">
        <v>102.1</v>
      </c>
      <c r="AL97" s="13">
        <v>100.57</v>
      </c>
      <c r="AM97" s="13">
        <v>101.2</v>
      </c>
      <c r="AN97" s="13">
        <v>102.1</v>
      </c>
      <c r="AO97" s="13">
        <v>100.57</v>
      </c>
      <c r="AP97" s="13">
        <v>101.2</v>
      </c>
      <c r="AQ97" s="13">
        <v>102.1</v>
      </c>
      <c r="AR97" s="13">
        <v>100.57</v>
      </c>
      <c r="AS97" s="13">
        <v>101.2</v>
      </c>
      <c r="AT97" s="13">
        <v>102.1</v>
      </c>
    </row>
    <row r="98" spans="1:46" ht="16.5" customHeight="1" x14ac:dyDescent="0.2">
      <c r="A98" s="4"/>
      <c r="B98" s="11" t="s">
        <v>112</v>
      </c>
      <c r="C98" s="20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</row>
    <row r="99" spans="1:46" ht="15" customHeight="1" x14ac:dyDescent="0.2">
      <c r="A99" s="4"/>
      <c r="B99" s="14" t="s">
        <v>113</v>
      </c>
      <c r="C99" s="24">
        <v>8.4589999999999996</v>
      </c>
      <c r="D99" s="23">
        <v>8.4600000000000009</v>
      </c>
      <c r="E99" s="23">
        <v>8.4610000000000003</v>
      </c>
      <c r="F99" s="23">
        <v>8.4619999999999997</v>
      </c>
      <c r="G99" s="23">
        <v>8.463000000000001</v>
      </c>
      <c r="H99" s="23">
        <v>8.4619999999999997</v>
      </c>
      <c r="I99" s="23">
        <v>8.463000000000001</v>
      </c>
      <c r="J99" s="23">
        <v>8.4640000000000004</v>
      </c>
      <c r="K99" s="23">
        <v>8.463000000000001</v>
      </c>
      <c r="L99" s="23">
        <v>8.4640000000000004</v>
      </c>
      <c r="M99" s="23">
        <v>8.4649999999999999</v>
      </c>
      <c r="N99" s="19">
        <f>K99*100.01/100</f>
        <v>8.4638463000000019</v>
      </c>
      <c r="O99" s="19">
        <f>L99*100.03/100</f>
        <v>8.4665392000000015</v>
      </c>
      <c r="P99" s="19">
        <f>M99*100.05/100</f>
        <v>8.4692324999999986</v>
      </c>
      <c r="Q99" s="19">
        <f t="shared" ref="Q99" si="533">N99*100.01/100</f>
        <v>8.4646926846300019</v>
      </c>
      <c r="R99" s="19">
        <f t="shared" ref="R99:R100" si="534">O99*100.03/100</f>
        <v>8.4690791617600016</v>
      </c>
      <c r="S99" s="19">
        <f t="shared" ref="S99:S100" si="535">P99*100.05/100</f>
        <v>8.4734671162499975</v>
      </c>
      <c r="T99" s="19">
        <f t="shared" ref="T99" si="536">Q99*100.01/100</f>
        <v>8.4655391538984652</v>
      </c>
      <c r="U99" s="19">
        <f t="shared" ref="U99:U100" si="537">R99*100.03/100</f>
        <v>8.4716198855085292</v>
      </c>
      <c r="V99" s="19">
        <f t="shared" ref="V99:V100" si="538">S99*100.05/100</f>
        <v>8.4777038498081225</v>
      </c>
      <c r="W99" s="19">
        <f t="shared" ref="W99" si="539">T99*100.01/100</f>
        <v>8.4663857078138545</v>
      </c>
      <c r="X99" s="19">
        <f t="shared" ref="X99:X100" si="540">U99*100.03/100</f>
        <v>8.4741613714741817</v>
      </c>
      <c r="Y99" s="19">
        <f t="shared" ref="Y99:Y100" si="541">V99*100.05/100</f>
        <v>8.4819427017330256</v>
      </c>
      <c r="Z99" s="19">
        <f t="shared" ref="Z99" si="542">W99*100.01/100</f>
        <v>8.4672323463846357</v>
      </c>
      <c r="AA99" s="19">
        <f t="shared" ref="AA99:AA100" si="543">X99*100.03/100</f>
        <v>8.4767036198856243</v>
      </c>
      <c r="AB99" s="19">
        <f t="shared" ref="AB99:AB100" si="544">Y99*100.05/100</f>
        <v>8.4861836730838931</v>
      </c>
      <c r="AC99" s="19">
        <f t="shared" ref="AC99" si="545">Z99*100.01/100</f>
        <v>8.4680790696192734</v>
      </c>
      <c r="AD99" s="19">
        <f t="shared" ref="AD99:AD100" si="546">AA99*100.03/100</f>
        <v>8.4792466309715913</v>
      </c>
      <c r="AE99" s="19">
        <f t="shared" ref="AE99:AE100" si="547">AB99*100.05/100</f>
        <v>8.4904267649204357</v>
      </c>
      <c r="AF99" s="19">
        <f t="shared" ref="AF99" si="548">AC99*100.01/100</f>
        <v>8.468925877526237</v>
      </c>
      <c r="AG99" s="19">
        <f t="shared" ref="AG99:AG100" si="549">AD99*100.03/100</f>
        <v>8.4817904049608828</v>
      </c>
      <c r="AH99" s="19">
        <f t="shared" ref="AH99:AH100" si="550">AE99*100.05/100</f>
        <v>8.4946719783028968</v>
      </c>
      <c r="AI99" s="19">
        <f t="shared" ref="AI99" si="551">AF99*100.01/100</f>
        <v>8.4697727701139893</v>
      </c>
      <c r="AJ99" s="19">
        <f t="shared" ref="AJ99:AJ100" si="552">AG99*100.03/100</f>
        <v>8.4843349420823717</v>
      </c>
      <c r="AK99" s="19">
        <f t="shared" ref="AK99:AK100" si="553">AH99*100.05/100</f>
        <v>8.4989193142920474</v>
      </c>
      <c r="AL99" s="19">
        <f t="shared" ref="AL99" si="554">AI99*100.01/100</f>
        <v>8.4706197473910017</v>
      </c>
      <c r="AM99" s="19">
        <f t="shared" ref="AM99:AM100" si="555">AJ99*100.03/100</f>
        <v>8.4868802425649967</v>
      </c>
      <c r="AN99" s="19">
        <f t="shared" ref="AN99:AN100" si="556">AK99*100.05/100</f>
        <v>8.5031687739491932</v>
      </c>
      <c r="AO99" s="19">
        <f t="shared" ref="AO99" si="557">AL99*100.01/100</f>
        <v>8.4714668093657419</v>
      </c>
      <c r="AP99" s="19">
        <f t="shared" ref="AP99:AP100" si="558">AM99*100.03/100</f>
        <v>8.4894263066377658</v>
      </c>
      <c r="AQ99" s="19">
        <f t="shared" ref="AQ99:AQ100" si="559">AN99*100.05/100</f>
        <v>8.5074203583361676</v>
      </c>
      <c r="AR99" s="19">
        <f t="shared" ref="AR99" si="560">AO99*100.01/100</f>
        <v>8.4723139560466798</v>
      </c>
      <c r="AS99" s="19">
        <f t="shared" ref="AS99:AS100" si="561">AP99*100.03/100</f>
        <v>8.491973134529756</v>
      </c>
      <c r="AT99" s="19">
        <f t="shared" ref="AT99:AT100" si="562">AQ99*100.05/100</f>
        <v>8.5116740685153349</v>
      </c>
    </row>
    <row r="100" spans="1:46" ht="15" customHeight="1" x14ac:dyDescent="0.2">
      <c r="A100" s="4"/>
      <c r="B100" s="14" t="s">
        <v>114</v>
      </c>
      <c r="C100" s="24">
        <v>2.847</v>
      </c>
      <c r="D100" s="23">
        <v>2.8479999999999999</v>
      </c>
      <c r="E100" s="23">
        <v>2.8479999999999999</v>
      </c>
      <c r="F100" s="23">
        <v>2.8490000000000002</v>
      </c>
      <c r="G100" s="23">
        <v>2.85</v>
      </c>
      <c r="H100" s="23">
        <v>2.8490000000000002</v>
      </c>
      <c r="I100" s="23">
        <v>2.85</v>
      </c>
      <c r="J100" s="23">
        <v>2.851</v>
      </c>
      <c r="K100" s="23">
        <v>2.85</v>
      </c>
      <c r="L100" s="23">
        <v>2.851</v>
      </c>
      <c r="M100" s="23">
        <v>2.8519999999999999</v>
      </c>
      <c r="N100" s="19">
        <f>K100*100.02/100</f>
        <v>2.8505700000000003</v>
      </c>
      <c r="O100" s="19">
        <f>L100*100.03/100</f>
        <v>2.8518553000000004</v>
      </c>
      <c r="P100" s="19">
        <f>M100*100.05/100</f>
        <v>2.8534260000000002</v>
      </c>
      <c r="Q100" s="19">
        <f t="shared" ref="Q100" si="563">N100*100.02/100</f>
        <v>2.8511401140000006</v>
      </c>
      <c r="R100" s="19">
        <f t="shared" si="534"/>
        <v>2.8527108565900003</v>
      </c>
      <c r="S100" s="19">
        <f t="shared" si="535"/>
        <v>2.8548527130000001</v>
      </c>
      <c r="T100" s="19">
        <f t="shared" ref="T100" si="564">Q100*100.02/100</f>
        <v>2.8517103420228005</v>
      </c>
      <c r="U100" s="19">
        <f t="shared" si="537"/>
        <v>2.8535666698469773</v>
      </c>
      <c r="V100" s="19">
        <f t="shared" si="538"/>
        <v>2.8562801393565</v>
      </c>
      <c r="W100" s="19">
        <f t="shared" ref="W100" si="565">T100*100.02/100</f>
        <v>2.8522806840912049</v>
      </c>
      <c r="X100" s="19">
        <f t="shared" si="540"/>
        <v>2.8544227398479314</v>
      </c>
      <c r="Y100" s="19">
        <f t="shared" si="541"/>
        <v>2.8577082794261783</v>
      </c>
      <c r="Z100" s="19">
        <f t="shared" ref="Z100" si="566">W100*100.02/100</f>
        <v>2.8528511402280232</v>
      </c>
      <c r="AA100" s="19">
        <f t="shared" si="543"/>
        <v>2.855279066669886</v>
      </c>
      <c r="AB100" s="19">
        <f t="shared" si="544"/>
        <v>2.8591371335658913</v>
      </c>
      <c r="AC100" s="19">
        <f t="shared" ref="AC100" si="567">Z100*100.02/100</f>
        <v>2.8534217104560686</v>
      </c>
      <c r="AD100" s="19">
        <f t="shared" si="546"/>
        <v>2.8561356503898865</v>
      </c>
      <c r="AE100" s="19">
        <f t="shared" si="547"/>
        <v>2.8605667021326742</v>
      </c>
      <c r="AF100" s="19">
        <f t="shared" ref="AF100" si="568">AC100*100.02/100</f>
        <v>2.8539923947981594</v>
      </c>
      <c r="AG100" s="19">
        <f t="shared" si="549"/>
        <v>2.8569924910850033</v>
      </c>
      <c r="AH100" s="19">
        <f t="shared" si="550"/>
        <v>2.8619969854837404</v>
      </c>
      <c r="AI100" s="19">
        <f t="shared" ref="AI100" si="569">AF100*100.02/100</f>
        <v>2.8545631932771185</v>
      </c>
      <c r="AJ100" s="19">
        <f t="shared" si="552"/>
        <v>2.857849588832329</v>
      </c>
      <c r="AK100" s="19">
        <f t="shared" si="553"/>
        <v>2.8634279839764822</v>
      </c>
      <c r="AL100" s="19">
        <f t="shared" ref="AL100" si="570">AI100*100.02/100</f>
        <v>2.855134105915774</v>
      </c>
      <c r="AM100" s="19">
        <f t="shared" si="555"/>
        <v>2.8587069437089787</v>
      </c>
      <c r="AN100" s="19">
        <f t="shared" si="556"/>
        <v>2.8648596979684702</v>
      </c>
      <c r="AO100" s="19">
        <f t="shared" ref="AO100" si="571">AL100*100.02/100</f>
        <v>2.8557051327369574</v>
      </c>
      <c r="AP100" s="19">
        <f t="shared" si="558"/>
        <v>2.8595645557920917</v>
      </c>
      <c r="AQ100" s="19">
        <f t="shared" si="559"/>
        <v>2.866292127817454</v>
      </c>
      <c r="AR100" s="19">
        <f t="shared" ref="AR100" si="572">AO100*100.02/100</f>
        <v>2.8562762737635046</v>
      </c>
      <c r="AS100" s="19">
        <f t="shared" si="561"/>
        <v>2.8604224251588293</v>
      </c>
      <c r="AT100" s="19">
        <f t="shared" si="562"/>
        <v>2.8677252738813626</v>
      </c>
    </row>
    <row r="101" spans="1:46" ht="15" customHeight="1" x14ac:dyDescent="0.2">
      <c r="A101" s="4"/>
      <c r="B101" s="14" t="s">
        <v>115</v>
      </c>
      <c r="C101" s="20">
        <v>1.2</v>
      </c>
      <c r="D101" s="21">
        <v>1.2</v>
      </c>
      <c r="E101" s="21">
        <v>1.2</v>
      </c>
      <c r="F101" s="21">
        <v>1.17</v>
      </c>
      <c r="G101" s="21">
        <v>1.1499999999999999</v>
      </c>
      <c r="H101" s="21">
        <v>1.19</v>
      </c>
      <c r="I101" s="21">
        <v>1.1599999999999999</v>
      </c>
      <c r="J101" s="21">
        <v>1.1299999999999999</v>
      </c>
      <c r="K101" s="21">
        <v>1.18</v>
      </c>
      <c r="L101" s="21">
        <v>1.1499999999999999</v>
      </c>
      <c r="M101" s="21">
        <v>1.1200000000000001</v>
      </c>
      <c r="N101" s="13">
        <f>K101*99.45/100</f>
        <v>1.1735100000000001</v>
      </c>
      <c r="O101" s="13">
        <f>L101*99.3/100</f>
        <v>1.14195</v>
      </c>
      <c r="P101" s="13">
        <f>M101*99.1/100</f>
        <v>1.10992</v>
      </c>
      <c r="Q101" s="13">
        <f t="shared" ref="Q101" si="573">N101*99.45/100</f>
        <v>1.1670556950000002</v>
      </c>
      <c r="R101" s="13">
        <f t="shared" ref="R101" si="574">O101*99.3/100</f>
        <v>1.1339563500000001</v>
      </c>
      <c r="S101" s="13">
        <f t="shared" ref="S101" si="575">P101*99.1/100</f>
        <v>1.0999307199999999</v>
      </c>
      <c r="T101" s="13">
        <f t="shared" ref="T101" si="576">Q101*99.45/100</f>
        <v>1.1606368886775003</v>
      </c>
      <c r="U101" s="13">
        <f t="shared" ref="U101" si="577">R101*99.3/100</f>
        <v>1.12601865555</v>
      </c>
      <c r="V101" s="13">
        <f t="shared" ref="V101" si="578">S101*99.1/100</f>
        <v>1.09003134352</v>
      </c>
      <c r="W101" s="13">
        <f t="shared" ref="W101" si="579">T101*99.45/100</f>
        <v>1.1542533857897741</v>
      </c>
      <c r="X101" s="13">
        <f t="shared" ref="X101" si="580">U101*99.3/100</f>
        <v>1.1181365249611499</v>
      </c>
      <c r="Y101" s="13">
        <f t="shared" ref="Y101" si="581">V101*99.1/100</f>
        <v>1.0802210614283199</v>
      </c>
      <c r="Z101" s="13">
        <f t="shared" ref="Z101" si="582">W101*99.45/100</f>
        <v>1.1479049921679303</v>
      </c>
      <c r="AA101" s="13">
        <f t="shared" ref="AA101" si="583">X101*99.3/100</f>
        <v>1.1103095692864218</v>
      </c>
      <c r="AB101" s="13">
        <f t="shared" ref="AB101" si="584">Y101*99.1/100</f>
        <v>1.070499071875465</v>
      </c>
      <c r="AC101" s="13">
        <f t="shared" ref="AC101" si="585">Z101*99.45/100</f>
        <v>1.1415915147110067</v>
      </c>
      <c r="AD101" s="13">
        <f t="shared" ref="AD101" si="586">AA101*99.3/100</f>
        <v>1.1025374023014167</v>
      </c>
      <c r="AE101" s="13">
        <f t="shared" ref="AE101" si="587">AB101*99.1/100</f>
        <v>1.0608645802285859</v>
      </c>
      <c r="AF101" s="13">
        <f t="shared" ref="AF101" si="588">AC101*99.45/100</f>
        <v>1.1353127613800962</v>
      </c>
      <c r="AG101" s="13">
        <f t="shared" ref="AG101" si="589">AD101*99.3/100</f>
        <v>1.0948196404853068</v>
      </c>
      <c r="AH101" s="13">
        <f t="shared" ref="AH101" si="590">AE101*99.1/100</f>
        <v>1.0513167990065286</v>
      </c>
      <c r="AI101" s="13">
        <f t="shared" ref="AI101" si="591">AF101*99.45/100</f>
        <v>1.1290685411925057</v>
      </c>
      <c r="AJ101" s="13">
        <f t="shared" ref="AJ101" si="592">AG101*99.3/100</f>
        <v>1.0871559030019096</v>
      </c>
      <c r="AK101" s="13">
        <f t="shared" ref="AK101" si="593">AH101*99.1/100</f>
        <v>1.0418549478154697</v>
      </c>
      <c r="AL101" s="13">
        <f t="shared" ref="AL101" si="594">AI101*99.45/100</f>
        <v>1.1228586642159468</v>
      </c>
      <c r="AM101" s="13">
        <f t="shared" ref="AM101" si="595">AJ101*99.3/100</f>
        <v>1.0795458116808963</v>
      </c>
      <c r="AN101" s="13">
        <f t="shared" ref="AN101" si="596">AK101*99.1/100</f>
        <v>1.0324782532851304</v>
      </c>
      <c r="AO101" s="13">
        <f t="shared" ref="AO101" si="597">AL101*99.45/100</f>
        <v>1.1166829415627593</v>
      </c>
      <c r="AP101" s="13">
        <f t="shared" ref="AP101" si="598">AM101*99.3/100</f>
        <v>1.07198899099913</v>
      </c>
      <c r="AQ101" s="13">
        <f t="shared" ref="AQ101" si="599">AN101*99.1/100</f>
        <v>1.0231859490055641</v>
      </c>
      <c r="AR101" s="13">
        <f t="shared" ref="AR101" si="600">AO101*99.45/100</f>
        <v>1.1105411853841642</v>
      </c>
      <c r="AS101" s="13">
        <f t="shared" ref="AS101" si="601">AP101*99.3/100</f>
        <v>1.0644850680621361</v>
      </c>
      <c r="AT101" s="13">
        <f t="shared" ref="AT101" si="602">AQ101*99.1/100</f>
        <v>1.013977275464514</v>
      </c>
    </row>
    <row r="102" spans="1:46" ht="15" customHeight="1" x14ac:dyDescent="0.2">
      <c r="A102" s="4"/>
      <c r="B102" s="14" t="s">
        <v>116</v>
      </c>
      <c r="C102" s="24">
        <v>2.5099999999999998</v>
      </c>
      <c r="D102" s="23">
        <v>2.52</v>
      </c>
      <c r="E102" s="23">
        <v>2.5209999999999999</v>
      </c>
      <c r="F102" s="23">
        <v>2.5249999999999999</v>
      </c>
      <c r="G102" s="23">
        <v>2.5299999999999998</v>
      </c>
      <c r="H102" s="23">
        <v>2.5219999999999998</v>
      </c>
      <c r="I102" s="23">
        <v>2.5299999999999998</v>
      </c>
      <c r="J102" s="23">
        <v>2.54</v>
      </c>
      <c r="K102" s="23">
        <v>2.5230000000000001</v>
      </c>
      <c r="L102" s="23">
        <v>2.5350000000000001</v>
      </c>
      <c r="M102" s="23">
        <v>2.5499999999999998</v>
      </c>
      <c r="N102" s="19">
        <f>K102*100.02/100</f>
        <v>2.5235045999999999</v>
      </c>
      <c r="O102" s="19">
        <f>L102*100.07/100</f>
        <v>2.5367744999999999</v>
      </c>
      <c r="P102" s="19">
        <f>M102*100.2/100</f>
        <v>2.5550999999999999</v>
      </c>
      <c r="Q102" s="19">
        <f t="shared" ref="Q102" si="603">N102*100.02/100</f>
        <v>2.52400930092</v>
      </c>
      <c r="R102" s="19">
        <f t="shared" ref="R102" si="604">O102*100.07/100</f>
        <v>2.5385502421499999</v>
      </c>
      <c r="S102" s="19">
        <f t="shared" ref="S102" si="605">P102*100.2/100</f>
        <v>2.5602102000000002</v>
      </c>
      <c r="T102" s="19">
        <f t="shared" ref="T102" si="606">Q102*100.02/100</f>
        <v>2.5245141027801838</v>
      </c>
      <c r="U102" s="19">
        <f t="shared" ref="U102" si="607">R102*100.07/100</f>
        <v>2.540327227319505</v>
      </c>
      <c r="V102" s="19">
        <f t="shared" ref="V102" si="608">S102*100.2/100</f>
        <v>2.5653306204000002</v>
      </c>
      <c r="W102" s="19">
        <f t="shared" ref="W102" si="609">T102*100.02/100</f>
        <v>2.5250190056007398</v>
      </c>
      <c r="X102" s="19">
        <f t="shared" ref="X102" si="610">U102*100.07/100</f>
        <v>2.5421054563786285</v>
      </c>
      <c r="Y102" s="19">
        <f t="shared" ref="Y102" si="611">V102*100.2/100</f>
        <v>2.5704612816408003</v>
      </c>
      <c r="Z102" s="19">
        <f t="shared" ref="Z102" si="612">W102*100.02/100</f>
        <v>2.5255240094018596</v>
      </c>
      <c r="AA102" s="19">
        <f t="shared" ref="AA102" si="613">X102*100.07/100</f>
        <v>2.5438849301980935</v>
      </c>
      <c r="AB102" s="19">
        <f t="shared" ref="AB102" si="614">Y102*100.2/100</f>
        <v>2.575602204204082</v>
      </c>
      <c r="AC102" s="19">
        <f t="shared" ref="AC102" si="615">Z102*100.02/100</f>
        <v>2.5260291142037401</v>
      </c>
      <c r="AD102" s="19">
        <f t="shared" ref="AD102" si="616">AA102*100.07/100</f>
        <v>2.5456656496492318</v>
      </c>
      <c r="AE102" s="19">
        <f t="shared" ref="AE102" si="617">AB102*100.2/100</f>
        <v>2.5807534086124901</v>
      </c>
      <c r="AF102" s="19">
        <f t="shared" ref="AF102" si="618">AC102*100.02/100</f>
        <v>2.5265343200265806</v>
      </c>
      <c r="AG102" s="19">
        <f t="shared" ref="AG102" si="619">AD102*100.07/100</f>
        <v>2.547447615603986</v>
      </c>
      <c r="AH102" s="19">
        <f t="shared" ref="AH102" si="620">AE102*100.2/100</f>
        <v>2.5859149154297154</v>
      </c>
      <c r="AI102" s="19">
        <f t="shared" ref="AI102" si="621">AF102*100.02/100</f>
        <v>2.5270396268905859</v>
      </c>
      <c r="AJ102" s="19">
        <f t="shared" ref="AJ102" si="622">AG102*100.07/100</f>
        <v>2.5492308289349084</v>
      </c>
      <c r="AK102" s="19">
        <f t="shared" ref="AK102" si="623">AH102*100.2/100</f>
        <v>2.5910867452605748</v>
      </c>
      <c r="AL102" s="19">
        <f t="shared" ref="AL102" si="624">AI102*100.02/100</f>
        <v>2.5275450348159638</v>
      </c>
      <c r="AM102" s="19">
        <f t="shared" ref="AM102" si="625">AJ102*100.07/100</f>
        <v>2.5510152905151626</v>
      </c>
      <c r="AN102" s="19">
        <f t="shared" ref="AN102" si="626">AK102*100.2/100</f>
        <v>2.5962689187510959</v>
      </c>
      <c r="AO102" s="19">
        <f t="shared" ref="AO102" si="627">AL102*100.02/100</f>
        <v>2.528050543822927</v>
      </c>
      <c r="AP102" s="19">
        <f t="shared" ref="AP102" si="628">AM102*100.07/100</f>
        <v>2.5528010012185232</v>
      </c>
      <c r="AQ102" s="19">
        <f t="shared" ref="AQ102" si="629">AN102*100.2/100</f>
        <v>2.6014614565885985</v>
      </c>
      <c r="AR102" s="19">
        <f t="shared" ref="AR102" si="630">AO102*100.02/100</f>
        <v>2.5285561539316914</v>
      </c>
      <c r="AS102" s="19">
        <f t="shared" ref="AS102" si="631">AP102*100.07/100</f>
        <v>2.5545879619193759</v>
      </c>
      <c r="AT102" s="19">
        <f t="shared" ref="AT102" si="632">AQ102*100.2/100</f>
        <v>2.6066643795017757</v>
      </c>
    </row>
    <row r="103" spans="1:46" ht="15" customHeight="1" x14ac:dyDescent="0.2">
      <c r="A103" s="4"/>
      <c r="B103" s="14" t="s">
        <v>117</v>
      </c>
      <c r="C103" s="20">
        <v>510.5</v>
      </c>
      <c r="D103" s="21">
        <v>513.053</v>
      </c>
      <c r="E103" s="21">
        <v>515.61800000000005</v>
      </c>
      <c r="F103" s="21">
        <v>518.18399999999997</v>
      </c>
      <c r="G103" s="21">
        <v>523.31399999999996</v>
      </c>
      <c r="H103" s="21">
        <v>518.19600000000003</v>
      </c>
      <c r="I103" s="21">
        <v>523.36500000000001</v>
      </c>
      <c r="J103" s="21">
        <v>533.78</v>
      </c>
      <c r="K103" s="21">
        <v>520.78700000000003</v>
      </c>
      <c r="L103" s="21">
        <v>528.59900000000005</v>
      </c>
      <c r="M103" s="21">
        <v>539.11800000000005</v>
      </c>
      <c r="N103" s="13">
        <f>K103*100.05/100</f>
        <v>521.0473935</v>
      </c>
      <c r="O103" s="13">
        <f>L103*101/100</f>
        <v>533.88499000000002</v>
      </c>
      <c r="P103" s="13">
        <f>M103*102/100</f>
        <v>549.90036000000009</v>
      </c>
      <c r="Q103" s="13">
        <f t="shared" ref="Q103" si="633">N103*100.05/100</f>
        <v>521.30791719674994</v>
      </c>
      <c r="R103" s="13">
        <f t="shared" ref="R103" si="634">O103*101/100</f>
        <v>539.22383990000003</v>
      </c>
      <c r="S103" s="13">
        <f t="shared" ref="S103" si="635">P103*102/100</f>
        <v>560.89836720000005</v>
      </c>
      <c r="T103" s="13">
        <f t="shared" ref="T103" si="636">Q103*100.05/100</f>
        <v>521.56857115534831</v>
      </c>
      <c r="U103" s="13">
        <f t="shared" ref="U103" si="637">R103*101/100</f>
        <v>544.61607829900004</v>
      </c>
      <c r="V103" s="13">
        <f t="shared" ref="V103" si="638">S103*102/100</f>
        <v>572.1163345440001</v>
      </c>
      <c r="W103" s="13">
        <f t="shared" ref="W103" si="639">T103*100.05/100</f>
        <v>521.82935544092595</v>
      </c>
      <c r="X103" s="13">
        <f t="shared" ref="X103" si="640">U103*101/100</f>
        <v>550.06223908199001</v>
      </c>
      <c r="Y103" s="13">
        <f t="shared" ref="Y103" si="641">V103*102/100</f>
        <v>583.55866123488011</v>
      </c>
      <c r="Z103" s="13">
        <f t="shared" ref="Z103" si="642">W103*100.05/100</f>
        <v>522.09027011864634</v>
      </c>
      <c r="AA103" s="13">
        <f t="shared" ref="AA103" si="643">X103*101/100</f>
        <v>555.56286147280991</v>
      </c>
      <c r="AB103" s="13">
        <f t="shared" ref="AB103" si="644">Y103*102/100</f>
        <v>595.22983445957766</v>
      </c>
      <c r="AC103" s="13">
        <f t="shared" ref="AC103" si="645">Z103*100.05/100</f>
        <v>522.35131525370571</v>
      </c>
      <c r="AD103" s="13">
        <f t="shared" ref="AD103" si="646">AA103*101/100</f>
        <v>561.11849008753802</v>
      </c>
      <c r="AE103" s="13">
        <f t="shared" ref="AE103" si="647">AB103*102/100</f>
        <v>607.13443114876918</v>
      </c>
      <c r="AF103" s="13">
        <f t="shared" ref="AF103" si="648">AC103*100.05/100</f>
        <v>522.61249091133254</v>
      </c>
      <c r="AG103" s="13">
        <f t="shared" ref="AG103" si="649">AD103*101/100</f>
        <v>566.72967498841342</v>
      </c>
      <c r="AH103" s="13">
        <f t="shared" ref="AH103" si="650">AE103*102/100</f>
        <v>619.27711977174454</v>
      </c>
      <c r="AI103" s="13">
        <f t="shared" ref="AI103" si="651">AF103*100.05/100</f>
        <v>522.87379715678821</v>
      </c>
      <c r="AJ103" s="13">
        <f t="shared" ref="AJ103" si="652">AG103*101/100</f>
        <v>572.39697173829757</v>
      </c>
      <c r="AK103" s="13">
        <f t="shared" ref="AK103" si="653">AH103*102/100</f>
        <v>631.66266216717941</v>
      </c>
      <c r="AL103" s="13">
        <f t="shared" ref="AL103" si="654">AI103*100.05/100</f>
        <v>523.1352340553666</v>
      </c>
      <c r="AM103" s="13">
        <f t="shared" ref="AM103" si="655">AJ103*101/100</f>
        <v>578.12094145568051</v>
      </c>
      <c r="AN103" s="13">
        <f t="shared" ref="AN103" si="656">AK103*102/100</f>
        <v>644.29591541052298</v>
      </c>
      <c r="AO103" s="13">
        <f t="shared" ref="AO103" si="657">AL103*100.05/100</f>
        <v>523.3968016723943</v>
      </c>
      <c r="AP103" s="13">
        <f t="shared" ref="AP103" si="658">AM103*101/100</f>
        <v>583.90215087023728</v>
      </c>
      <c r="AQ103" s="13">
        <f t="shared" ref="AQ103" si="659">AN103*102/100</f>
        <v>657.1818337187334</v>
      </c>
      <c r="AR103" s="13">
        <f t="shared" ref="AR103" si="660">AO103*100.05/100</f>
        <v>523.65850007323047</v>
      </c>
      <c r="AS103" s="13">
        <f t="shared" ref="AS103" si="661">AP103*101/100</f>
        <v>589.74117237893961</v>
      </c>
      <c r="AT103" s="13">
        <f t="shared" ref="AT103" si="662">AQ103*102/100</f>
        <v>670.32547039310816</v>
      </c>
    </row>
    <row r="104" spans="1:46" ht="15" customHeight="1" x14ac:dyDescent="0.2">
      <c r="A104" s="4"/>
      <c r="B104" s="14" t="s">
        <v>118</v>
      </c>
      <c r="C104" s="20">
        <v>19596</v>
      </c>
      <c r="D104" s="21">
        <v>19694</v>
      </c>
      <c r="E104" s="21">
        <v>19792</v>
      </c>
      <c r="F104" s="21">
        <v>19891</v>
      </c>
      <c r="G104" s="21">
        <v>20088</v>
      </c>
      <c r="H104" s="21">
        <v>19891</v>
      </c>
      <c r="I104" s="21">
        <v>20090</v>
      </c>
      <c r="J104" s="21">
        <v>20490</v>
      </c>
      <c r="K104" s="21">
        <v>19990</v>
      </c>
      <c r="L104" s="21">
        <v>20291</v>
      </c>
      <c r="M104" s="21">
        <v>21000</v>
      </c>
      <c r="N104" s="13">
        <f t="shared" ref="N104" si="663">K104*100.3/100</f>
        <v>20049.97</v>
      </c>
      <c r="O104" s="13">
        <f t="shared" ref="O104" si="664">L104*100.9/100</f>
        <v>20473.619000000002</v>
      </c>
      <c r="P104" s="13">
        <f t="shared" ref="P104" si="665">M104*101.6/100</f>
        <v>21336</v>
      </c>
      <c r="Q104" s="13">
        <f t="shared" ref="Q104" si="666">N104*100.3/100</f>
        <v>20110.119910000001</v>
      </c>
      <c r="R104" s="13">
        <f t="shared" ref="R104" si="667">O104*100.9/100</f>
        <v>20657.881571000005</v>
      </c>
      <c r="S104" s="13">
        <f t="shared" ref="S104" si="668">P104*101.6/100</f>
        <v>21677.376</v>
      </c>
      <c r="T104" s="13">
        <f t="shared" ref="T104" si="669">Q104*100.3/100</f>
        <v>20170.450269730001</v>
      </c>
      <c r="U104" s="13">
        <f t="shared" ref="U104" si="670">R104*100.9/100</f>
        <v>20843.802505139007</v>
      </c>
      <c r="V104" s="13">
        <f t="shared" ref="V104" si="671">S104*101.6/100</f>
        <v>22024.214015999998</v>
      </c>
      <c r="W104" s="13">
        <f t="shared" ref="W104" si="672">T104*100.3/100</f>
        <v>20230.96162053919</v>
      </c>
      <c r="X104" s="13">
        <f t="shared" ref="X104" si="673">U104*100.9/100</f>
        <v>21031.396727685256</v>
      </c>
      <c r="Y104" s="13">
        <f t="shared" ref="Y104" si="674">V104*101.6/100</f>
        <v>22376.601440255996</v>
      </c>
      <c r="Z104" s="13">
        <f t="shared" ref="Z104" si="675">W104*100.3/100</f>
        <v>20291.654505400806</v>
      </c>
      <c r="AA104" s="13">
        <f t="shared" ref="AA104" si="676">X104*100.9/100</f>
        <v>21220.679298234423</v>
      </c>
      <c r="AB104" s="13">
        <f t="shared" ref="AB104" si="677">Y104*101.6/100</f>
        <v>22734.627063300093</v>
      </c>
      <c r="AC104" s="13">
        <f t="shared" ref="AC104" si="678">Z104*100.3/100</f>
        <v>20352.529468917008</v>
      </c>
      <c r="AD104" s="13">
        <f t="shared" ref="AD104" si="679">AA104*100.9/100</f>
        <v>21411.665411918537</v>
      </c>
      <c r="AE104" s="13">
        <f t="shared" ref="AE104" si="680">AB104*101.6/100</f>
        <v>23098.381096312893</v>
      </c>
      <c r="AF104" s="13">
        <f t="shared" ref="AF104" si="681">AC104*100.3/100</f>
        <v>20413.587057323759</v>
      </c>
      <c r="AG104" s="13">
        <f t="shared" ref="AG104" si="682">AD104*100.9/100</f>
        <v>21604.370400625801</v>
      </c>
      <c r="AH104" s="13">
        <f t="shared" ref="AH104" si="683">AE104*101.6/100</f>
        <v>23467.955193853901</v>
      </c>
      <c r="AI104" s="13">
        <f t="shared" ref="AI104" si="684">AF104*100.3/100</f>
        <v>20474.827818495731</v>
      </c>
      <c r="AJ104" s="13">
        <f t="shared" ref="AJ104" si="685">AG104*100.9/100</f>
        <v>21798.809734231432</v>
      </c>
      <c r="AK104" s="13">
        <f t="shared" ref="AK104" si="686">AH104*101.6/100</f>
        <v>23843.442476955563</v>
      </c>
      <c r="AL104" s="13">
        <f t="shared" ref="AL104" si="687">AI104*100.3/100</f>
        <v>20536.252301951219</v>
      </c>
      <c r="AM104" s="13">
        <f t="shared" ref="AM104" si="688">AJ104*100.9/100</f>
        <v>21994.999021839518</v>
      </c>
      <c r="AN104" s="13">
        <f t="shared" ref="AN104" si="689">AK104*101.6/100</f>
        <v>24224.937556586854</v>
      </c>
      <c r="AO104" s="13">
        <f t="shared" ref="AO104" si="690">AL104*100.3/100</f>
        <v>20597.861058857074</v>
      </c>
      <c r="AP104" s="13">
        <f t="shared" ref="AP104" si="691">AM104*100.9/100</f>
        <v>22192.954013036077</v>
      </c>
      <c r="AQ104" s="13">
        <f t="shared" ref="AQ104" si="692">AN104*101.6/100</f>
        <v>24612.53655749224</v>
      </c>
      <c r="AR104" s="13">
        <f t="shared" ref="AR104" si="693">AO104*100.3/100</f>
        <v>20659.654642033645</v>
      </c>
      <c r="AS104" s="13">
        <f t="shared" ref="AS104" si="694">AP104*100.9/100</f>
        <v>22392.6905991534</v>
      </c>
      <c r="AT104" s="13">
        <f t="shared" ref="AT104" si="695">AQ104*101.6/100</f>
        <v>25006.337142412114</v>
      </c>
    </row>
    <row r="105" spans="1:46" ht="27" customHeight="1" x14ac:dyDescent="0.2">
      <c r="A105" s="4"/>
      <c r="B105" s="11" t="s">
        <v>119</v>
      </c>
      <c r="C105" s="20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</row>
    <row r="106" spans="1:46" ht="27" customHeight="1" x14ac:dyDescent="0.2">
      <c r="A106" s="4"/>
      <c r="B106" s="14" t="s">
        <v>120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1">
        <v>0</v>
      </c>
      <c r="L106" s="21">
        <v>0</v>
      </c>
      <c r="M106" s="21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0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</row>
    <row r="107" spans="1:46" ht="16.5" customHeight="1" x14ac:dyDescent="0.2">
      <c r="A107" s="4"/>
      <c r="B107" s="14" t="s">
        <v>121</v>
      </c>
      <c r="C107" s="20">
        <v>160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25</v>
      </c>
      <c r="L107" s="25">
        <v>30</v>
      </c>
      <c r="M107" s="21">
        <v>35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3">
        <v>0</v>
      </c>
      <c r="AL107" s="13">
        <v>0</v>
      </c>
      <c r="AM107" s="13">
        <v>0</v>
      </c>
      <c r="AN107" s="13">
        <v>0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</row>
    <row r="108" spans="1:46" ht="16.5" customHeight="1" x14ac:dyDescent="0.2">
      <c r="A108" s="4"/>
      <c r="B108" s="14" t="s">
        <v>122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1">
        <v>0</v>
      </c>
      <c r="L108" s="21">
        <v>0</v>
      </c>
      <c r="M108" s="21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3">
        <v>0</v>
      </c>
      <c r="AL108" s="13">
        <v>0</v>
      </c>
      <c r="AM108" s="13">
        <v>0</v>
      </c>
      <c r="AN108" s="13">
        <v>0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</row>
    <row r="109" spans="1:46" ht="16.5" customHeight="1" x14ac:dyDescent="0.2">
      <c r="A109" s="4"/>
      <c r="B109" s="14" t="s">
        <v>123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1">
        <v>2</v>
      </c>
      <c r="L109" s="21">
        <v>3</v>
      </c>
      <c r="M109" s="21">
        <v>4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3">
        <v>0</v>
      </c>
      <c r="AL109" s="13">
        <v>0</v>
      </c>
      <c r="AM109" s="13">
        <v>0</v>
      </c>
      <c r="AN109" s="13">
        <v>0</v>
      </c>
      <c r="AO109" s="13">
        <v>0</v>
      </c>
      <c r="AP109" s="13">
        <v>0</v>
      </c>
      <c r="AQ109" s="13">
        <v>0</v>
      </c>
      <c r="AR109" s="13">
        <v>0</v>
      </c>
      <c r="AS109" s="13">
        <v>0</v>
      </c>
      <c r="AT109" s="13">
        <v>0</v>
      </c>
    </row>
    <row r="110" spans="1:46" ht="16.5" customHeight="1" x14ac:dyDescent="0.2">
      <c r="A110" s="4"/>
      <c r="B110" s="11" t="s">
        <v>124</v>
      </c>
      <c r="C110" s="20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</row>
    <row r="111" spans="1:46" ht="15" customHeight="1" x14ac:dyDescent="0.2">
      <c r="A111" s="4"/>
      <c r="B111" s="14" t="s">
        <v>125</v>
      </c>
      <c r="C111" s="20">
        <v>405</v>
      </c>
      <c r="D111" s="21">
        <v>452</v>
      </c>
      <c r="E111" s="21">
        <v>452</v>
      </c>
      <c r="F111" s="21">
        <v>463</v>
      </c>
      <c r="G111" s="21">
        <v>474</v>
      </c>
      <c r="H111" s="21">
        <v>463</v>
      </c>
      <c r="I111" s="21">
        <v>474</v>
      </c>
      <c r="J111" s="21">
        <v>485</v>
      </c>
      <c r="K111" s="21">
        <v>474</v>
      </c>
      <c r="L111" s="21">
        <v>485</v>
      </c>
      <c r="M111" s="21">
        <v>496</v>
      </c>
      <c r="N111" s="13">
        <v>493</v>
      </c>
      <c r="O111" s="13">
        <v>512</v>
      </c>
      <c r="P111" s="13">
        <v>531</v>
      </c>
      <c r="Q111" s="13">
        <v>512</v>
      </c>
      <c r="R111" s="13">
        <v>531</v>
      </c>
      <c r="S111" s="13">
        <v>547</v>
      </c>
      <c r="T111" s="13">
        <v>531</v>
      </c>
      <c r="U111" s="13">
        <v>547</v>
      </c>
      <c r="V111" s="13">
        <v>559</v>
      </c>
      <c r="W111" s="13">
        <v>547</v>
      </c>
      <c r="X111" s="13">
        <v>559</v>
      </c>
      <c r="Y111" s="13">
        <v>576</v>
      </c>
      <c r="Z111" s="13">
        <v>559</v>
      </c>
      <c r="AA111" s="13">
        <v>576</v>
      </c>
      <c r="AB111" s="13">
        <v>593</v>
      </c>
      <c r="AC111" s="13">
        <v>576</v>
      </c>
      <c r="AD111" s="13">
        <v>593</v>
      </c>
      <c r="AE111" s="13">
        <v>611</v>
      </c>
      <c r="AF111" s="13">
        <v>593</v>
      </c>
      <c r="AG111" s="13">
        <v>611</v>
      </c>
      <c r="AH111" s="13">
        <v>628</v>
      </c>
      <c r="AI111" s="13">
        <v>611</v>
      </c>
      <c r="AJ111" s="13">
        <v>628</v>
      </c>
      <c r="AK111" s="13">
        <v>648</v>
      </c>
      <c r="AL111" s="13">
        <v>628</v>
      </c>
      <c r="AM111" s="13">
        <v>648</v>
      </c>
      <c r="AN111" s="13">
        <v>668</v>
      </c>
      <c r="AO111" s="13">
        <v>648</v>
      </c>
      <c r="AP111" s="13">
        <v>668</v>
      </c>
      <c r="AQ111" s="13">
        <v>685</v>
      </c>
      <c r="AR111" s="13">
        <v>668</v>
      </c>
      <c r="AS111" s="13">
        <v>685</v>
      </c>
      <c r="AT111" s="13">
        <v>704</v>
      </c>
    </row>
    <row r="112" spans="1:46" ht="15" customHeight="1" x14ac:dyDescent="0.2">
      <c r="A112" s="4"/>
      <c r="B112" s="15" t="s">
        <v>126</v>
      </c>
      <c r="C112" s="20">
        <v>6</v>
      </c>
      <c r="D112" s="21">
        <v>6</v>
      </c>
      <c r="E112" s="21">
        <v>6</v>
      </c>
      <c r="F112" s="21">
        <v>6</v>
      </c>
      <c r="G112" s="21">
        <v>6</v>
      </c>
      <c r="H112" s="21">
        <v>6</v>
      </c>
      <c r="I112" s="21">
        <v>6</v>
      </c>
      <c r="J112" s="21">
        <v>6</v>
      </c>
      <c r="K112" s="21">
        <v>6</v>
      </c>
      <c r="L112" s="21">
        <v>6</v>
      </c>
      <c r="M112" s="21">
        <v>6</v>
      </c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</row>
    <row r="113" spans="1:46" ht="15" customHeight="1" x14ac:dyDescent="0.2">
      <c r="A113" s="4"/>
      <c r="B113" s="15" t="s">
        <v>127</v>
      </c>
      <c r="C113" s="20">
        <v>54</v>
      </c>
      <c r="D113" s="21">
        <v>54</v>
      </c>
      <c r="E113" s="21">
        <v>54</v>
      </c>
      <c r="F113" s="21">
        <v>54</v>
      </c>
      <c r="G113" s="21">
        <v>54</v>
      </c>
      <c r="H113" s="21">
        <v>54</v>
      </c>
      <c r="I113" s="21">
        <v>54</v>
      </c>
      <c r="J113" s="21">
        <v>55</v>
      </c>
      <c r="K113" s="21">
        <v>54</v>
      </c>
      <c r="L113" s="21">
        <v>55</v>
      </c>
      <c r="M113" s="21">
        <v>55</v>
      </c>
      <c r="N113" s="13">
        <v>61</v>
      </c>
      <c r="O113" s="13">
        <v>62</v>
      </c>
      <c r="P113" s="13">
        <v>62</v>
      </c>
      <c r="Q113" s="13">
        <v>62</v>
      </c>
      <c r="R113" s="13">
        <v>62</v>
      </c>
      <c r="S113" s="13">
        <v>62</v>
      </c>
      <c r="T113" s="13">
        <v>62</v>
      </c>
      <c r="U113" s="13">
        <v>62</v>
      </c>
      <c r="V113" s="13">
        <v>62</v>
      </c>
      <c r="W113" s="13">
        <v>62</v>
      </c>
      <c r="X113" s="13">
        <v>62</v>
      </c>
      <c r="Y113" s="13">
        <v>63</v>
      </c>
      <c r="Z113" s="13">
        <v>62</v>
      </c>
      <c r="AA113" s="13">
        <v>63</v>
      </c>
      <c r="AB113" s="13">
        <v>63</v>
      </c>
      <c r="AC113" s="13">
        <v>63</v>
      </c>
      <c r="AD113" s="13">
        <v>63</v>
      </c>
      <c r="AE113" s="13">
        <v>63</v>
      </c>
      <c r="AF113" s="13">
        <v>63</v>
      </c>
      <c r="AG113" s="13">
        <v>63</v>
      </c>
      <c r="AH113" s="13">
        <v>63</v>
      </c>
      <c r="AI113" s="13">
        <v>63</v>
      </c>
      <c r="AJ113" s="13">
        <v>63</v>
      </c>
      <c r="AK113" s="13">
        <v>63</v>
      </c>
      <c r="AL113" s="13">
        <v>63</v>
      </c>
      <c r="AM113" s="13">
        <v>63</v>
      </c>
      <c r="AN113" s="13">
        <v>63</v>
      </c>
      <c r="AO113" s="13">
        <v>63</v>
      </c>
      <c r="AP113" s="13">
        <v>63</v>
      </c>
      <c r="AQ113" s="13">
        <v>63</v>
      </c>
      <c r="AR113" s="13">
        <v>63</v>
      </c>
      <c r="AS113" s="13">
        <v>63</v>
      </c>
      <c r="AT113" s="13">
        <v>63</v>
      </c>
    </row>
    <row r="114" spans="1:46" ht="15" customHeight="1" x14ac:dyDescent="0.2">
      <c r="A114" s="4"/>
      <c r="B114" s="14" t="s">
        <v>128</v>
      </c>
      <c r="C114" s="20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3">
        <v>0</v>
      </c>
      <c r="AL114" s="13">
        <v>0</v>
      </c>
      <c r="AM114" s="13">
        <v>0</v>
      </c>
      <c r="AN114" s="13">
        <v>0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</row>
    <row r="115" spans="1:46" ht="38.25" customHeight="1" x14ac:dyDescent="0.2">
      <c r="A115" s="4"/>
      <c r="B115" s="14" t="s">
        <v>129</v>
      </c>
      <c r="C115" s="20">
        <v>967</v>
      </c>
      <c r="D115" s="21">
        <v>1120</v>
      </c>
      <c r="E115" s="21">
        <v>1135</v>
      </c>
      <c r="F115" s="21">
        <v>1152</v>
      </c>
      <c r="G115" s="21">
        <v>1172</v>
      </c>
      <c r="H115" s="21">
        <v>1152</v>
      </c>
      <c r="I115" s="21">
        <v>1174</v>
      </c>
      <c r="J115" s="21">
        <v>1189</v>
      </c>
      <c r="K115" s="21">
        <v>1174</v>
      </c>
      <c r="L115" s="21">
        <v>1196</v>
      </c>
      <c r="M115" s="21">
        <v>1216</v>
      </c>
      <c r="N115" s="13">
        <f>K115*100.2/100</f>
        <v>1176.348</v>
      </c>
      <c r="O115" s="13">
        <f>L115*100.4/100</f>
        <v>1200.7840000000001</v>
      </c>
      <c r="P115" s="13">
        <f>M115*101/100</f>
        <v>1228.1600000000001</v>
      </c>
      <c r="Q115" s="13">
        <f t="shared" ref="Q115" si="696">N115*100.2/100</f>
        <v>1178.7006960000001</v>
      </c>
      <c r="R115" s="13">
        <f t="shared" ref="R115" si="697">O115*100.4/100</f>
        <v>1205.5871360000001</v>
      </c>
      <c r="S115" s="13">
        <f t="shared" ref="S115" si="698">P115*101/100</f>
        <v>1240.4416000000001</v>
      </c>
      <c r="T115" s="13">
        <f t="shared" ref="T115" si="699">Q115*100.2/100</f>
        <v>1181.0580973920003</v>
      </c>
      <c r="U115" s="13">
        <f t="shared" ref="U115" si="700">R115*100.4/100</f>
        <v>1210.4094845440002</v>
      </c>
      <c r="V115" s="13">
        <f t="shared" ref="V115" si="701">S115*101/100</f>
        <v>1252.8460160000002</v>
      </c>
      <c r="W115" s="13">
        <f t="shared" ref="W115" si="702">T115*100.2/100</f>
        <v>1183.4202135867843</v>
      </c>
      <c r="X115" s="13">
        <f t="shared" ref="X115" si="703">U115*100.4/100</f>
        <v>1215.2511224821762</v>
      </c>
      <c r="Y115" s="13">
        <f t="shared" ref="Y115" si="704">V115*101/100</f>
        <v>1265.3744761600001</v>
      </c>
      <c r="Z115" s="13">
        <f t="shared" ref="Z115" si="705">W115*100.2/100</f>
        <v>1185.7870540139579</v>
      </c>
      <c r="AA115" s="13">
        <f t="shared" ref="AA115" si="706">X115*100.4/100</f>
        <v>1220.112126972105</v>
      </c>
      <c r="AB115" s="13">
        <f t="shared" ref="AB115" si="707">Y115*101/100</f>
        <v>1278.0282209216002</v>
      </c>
      <c r="AC115" s="13">
        <f t="shared" ref="AC115" si="708">Z115*100.2/100</f>
        <v>1188.1586281219859</v>
      </c>
      <c r="AD115" s="13">
        <f t="shared" ref="AD115" si="709">AA115*100.4/100</f>
        <v>1224.9925754799935</v>
      </c>
      <c r="AE115" s="13">
        <f t="shared" ref="AE115" si="710">AB115*101/100</f>
        <v>1290.8085031308162</v>
      </c>
      <c r="AF115" s="13">
        <f t="shared" ref="AF115" si="711">AC115*100.2/100</f>
        <v>1190.5349453782298</v>
      </c>
      <c r="AG115" s="13">
        <f t="shared" ref="AG115" si="712">AD115*100.4/100</f>
        <v>1229.8925457819137</v>
      </c>
      <c r="AH115" s="13">
        <f t="shared" ref="AH115" si="713">AE115*101/100</f>
        <v>1303.7165881621245</v>
      </c>
      <c r="AI115" s="13">
        <f t="shared" ref="AI115" si="714">AF115*100.2/100</f>
        <v>1192.9160152689865</v>
      </c>
      <c r="AJ115" s="13">
        <f t="shared" ref="AJ115" si="715">AG115*100.4/100</f>
        <v>1234.8121159650414</v>
      </c>
      <c r="AK115" s="13">
        <f t="shared" ref="AK115" si="716">AH115*101/100</f>
        <v>1316.7537540437459</v>
      </c>
      <c r="AL115" s="13">
        <f t="shared" ref="AL115" si="717">AI115*100.2/100</f>
        <v>1195.3018472995245</v>
      </c>
      <c r="AM115" s="13">
        <f t="shared" ref="AM115" si="718">AJ115*100.4/100</f>
        <v>1239.7513644289015</v>
      </c>
      <c r="AN115" s="13">
        <f t="shared" ref="AN115" si="719">AK115*101/100</f>
        <v>1329.9212915841833</v>
      </c>
      <c r="AO115" s="13">
        <f t="shared" ref="AO115" si="720">AL115*100.2/100</f>
        <v>1197.6924509941236</v>
      </c>
      <c r="AP115" s="13">
        <f t="shared" ref="AP115" si="721">AM115*100.4/100</f>
        <v>1244.7103698866172</v>
      </c>
      <c r="AQ115" s="13">
        <f t="shared" ref="AQ115" si="722">AN115*101/100</f>
        <v>1343.2205045000251</v>
      </c>
      <c r="AR115" s="13">
        <f t="shared" ref="AR115" si="723">AO115*100.2/100</f>
        <v>1200.087835896112</v>
      </c>
      <c r="AS115" s="13">
        <f t="shared" ref="AS115" si="724">AP115*100.4/100</f>
        <v>1249.6892113661636</v>
      </c>
      <c r="AT115" s="13">
        <f t="shared" ref="AT115" si="725">AQ115*101/100</f>
        <v>1356.6527095450253</v>
      </c>
    </row>
    <row r="116" spans="1:46" ht="15" customHeight="1" x14ac:dyDescent="0.2">
      <c r="A116" s="4"/>
      <c r="B116" s="15" t="s">
        <v>130</v>
      </c>
      <c r="C116" s="20">
        <v>210</v>
      </c>
      <c r="D116" s="21">
        <v>220</v>
      </c>
      <c r="E116" s="26">
        <v>221</v>
      </c>
      <c r="F116" s="26">
        <v>222</v>
      </c>
      <c r="G116" s="26">
        <v>223</v>
      </c>
      <c r="H116" s="26">
        <v>222</v>
      </c>
      <c r="I116" s="26">
        <v>223</v>
      </c>
      <c r="J116" s="26">
        <v>224</v>
      </c>
      <c r="K116" s="26">
        <v>223</v>
      </c>
      <c r="L116" s="26">
        <v>224</v>
      </c>
      <c r="M116" s="26">
        <v>225</v>
      </c>
      <c r="N116" s="18">
        <f>K116*100.2/100</f>
        <v>223.44600000000003</v>
      </c>
      <c r="O116" s="18">
        <f>L116*100.4/100</f>
        <v>224.89600000000002</v>
      </c>
      <c r="P116" s="18">
        <f>M116*101/100</f>
        <v>227.25</v>
      </c>
      <c r="Q116" s="18">
        <f t="shared" ref="Q116" si="726">N116*100.2/100</f>
        <v>223.89289200000002</v>
      </c>
      <c r="R116" s="18">
        <f t="shared" ref="R116" si="727">O116*100.4/100</f>
        <v>225.79558400000002</v>
      </c>
      <c r="S116" s="18">
        <f t="shared" ref="S116" si="728">P116*101/100</f>
        <v>229.52250000000001</v>
      </c>
      <c r="T116" s="18">
        <f t="shared" ref="T116" si="729">Q116*100.2/100</f>
        <v>224.34067778400004</v>
      </c>
      <c r="U116" s="18">
        <f t="shared" ref="U116" si="730">R116*100.4/100</f>
        <v>226.69876633600003</v>
      </c>
      <c r="V116" s="18">
        <f t="shared" ref="V116" si="731">S116*101/100</f>
        <v>231.817725</v>
      </c>
      <c r="W116" s="18">
        <f t="shared" ref="W116" si="732">T116*100.2/100</f>
        <v>224.78935913956803</v>
      </c>
      <c r="X116" s="18">
        <f t="shared" ref="X116" si="733">U116*100.4/100</f>
        <v>227.60556140134406</v>
      </c>
      <c r="Y116" s="18">
        <f t="shared" ref="Y116" si="734">V116*101/100</f>
        <v>234.13590224999999</v>
      </c>
      <c r="Z116" s="18">
        <f t="shared" ref="Z116" si="735">W116*100.2/100</f>
        <v>225.23893785784719</v>
      </c>
      <c r="AA116" s="18">
        <f t="shared" ref="AA116" si="736">X116*100.4/100</f>
        <v>228.51598364694945</v>
      </c>
      <c r="AB116" s="18">
        <f t="shared" ref="AB116" si="737">Y116*101/100</f>
        <v>236.47726127249999</v>
      </c>
      <c r="AC116" s="18">
        <f t="shared" ref="AC116" si="738">Z116*100.2/100</f>
        <v>225.6894157335629</v>
      </c>
      <c r="AD116" s="18">
        <f t="shared" ref="AD116" si="739">AA116*100.4/100</f>
        <v>229.43004758153725</v>
      </c>
      <c r="AE116" s="18">
        <f t="shared" ref="AE116" si="740">AB116*101/100</f>
        <v>238.84203388522499</v>
      </c>
      <c r="AF116" s="18">
        <f t="shared" ref="AF116" si="741">AC116*100.2/100</f>
        <v>226.14079456503003</v>
      </c>
      <c r="AG116" s="18">
        <f t="shared" ref="AG116" si="742">AD116*100.4/100</f>
        <v>230.3477677718634</v>
      </c>
      <c r="AH116" s="18">
        <f t="shared" ref="AH116" si="743">AE116*101/100</f>
        <v>241.23045422407725</v>
      </c>
      <c r="AI116" s="18">
        <f t="shared" ref="AI116" si="744">AF116*100.2/100</f>
        <v>226.59307615416012</v>
      </c>
      <c r="AJ116" s="18">
        <f t="shared" ref="AJ116" si="745">AG116*100.4/100</f>
        <v>231.26915884295084</v>
      </c>
      <c r="AK116" s="18">
        <f t="shared" ref="AK116" si="746">AH116*101/100</f>
        <v>243.64275876631802</v>
      </c>
      <c r="AL116" s="18">
        <f t="shared" ref="AL116" si="747">AI116*100.2/100</f>
        <v>227.04626230646846</v>
      </c>
      <c r="AM116" s="18">
        <f t="shared" ref="AM116" si="748">AJ116*100.4/100</f>
        <v>232.19423547832267</v>
      </c>
      <c r="AN116" s="18">
        <f t="shared" ref="AN116" si="749">AK116*101/100</f>
        <v>246.07918635398121</v>
      </c>
      <c r="AO116" s="18">
        <f t="shared" ref="AO116" si="750">AL116*100.2/100</f>
        <v>227.50035483108141</v>
      </c>
      <c r="AP116" s="18">
        <f t="shared" ref="AP116" si="751">AM116*100.4/100</f>
        <v>233.12301242023597</v>
      </c>
      <c r="AQ116" s="18">
        <f t="shared" ref="AQ116" si="752">AN116*101/100</f>
        <v>248.53997821752102</v>
      </c>
      <c r="AR116" s="18">
        <f t="shared" ref="AR116" si="753">AO116*100.2/100</f>
        <v>227.9553555407436</v>
      </c>
      <c r="AS116" s="18">
        <f t="shared" ref="AS116" si="754">AP116*100.4/100</f>
        <v>234.05550446991691</v>
      </c>
      <c r="AT116" s="18">
        <f t="shared" ref="AT116" si="755">AQ116*101/100</f>
        <v>251.02537799969625</v>
      </c>
    </row>
    <row r="117" spans="1:46" ht="15" customHeight="1" x14ac:dyDescent="0.2">
      <c r="A117" s="4"/>
      <c r="B117" s="15" t="s">
        <v>131</v>
      </c>
      <c r="C117" s="20">
        <v>105</v>
      </c>
      <c r="D117" s="21">
        <v>104</v>
      </c>
      <c r="E117" s="21">
        <v>105</v>
      </c>
      <c r="F117" s="21">
        <v>106</v>
      </c>
      <c r="G117" s="21">
        <v>107</v>
      </c>
      <c r="H117" s="21">
        <v>106</v>
      </c>
      <c r="I117" s="21">
        <v>107</v>
      </c>
      <c r="J117" s="21">
        <v>108</v>
      </c>
      <c r="K117" s="21">
        <v>107</v>
      </c>
      <c r="L117" s="21">
        <v>108</v>
      </c>
      <c r="M117" s="21">
        <v>109</v>
      </c>
      <c r="N117" s="13">
        <v>197</v>
      </c>
      <c r="O117" s="13">
        <v>200</v>
      </c>
      <c r="P117" s="13">
        <v>205</v>
      </c>
      <c r="Q117" s="13">
        <v>200</v>
      </c>
      <c r="R117" s="13">
        <v>205</v>
      </c>
      <c r="S117" s="13">
        <v>210</v>
      </c>
      <c r="T117" s="13">
        <v>205</v>
      </c>
      <c r="U117" s="13">
        <v>210</v>
      </c>
      <c r="V117" s="13">
        <v>215</v>
      </c>
      <c r="W117" s="13">
        <v>210</v>
      </c>
      <c r="X117" s="13">
        <v>215</v>
      </c>
      <c r="Y117" s="13">
        <v>220</v>
      </c>
      <c r="Z117" s="13">
        <v>215</v>
      </c>
      <c r="AA117" s="13">
        <v>220</v>
      </c>
      <c r="AB117" s="13">
        <v>225</v>
      </c>
      <c r="AC117" s="13">
        <v>220</v>
      </c>
      <c r="AD117" s="13">
        <v>225</v>
      </c>
      <c r="AE117" s="13">
        <v>230</v>
      </c>
      <c r="AF117" s="13">
        <v>225</v>
      </c>
      <c r="AG117" s="13">
        <v>230</v>
      </c>
      <c r="AH117" s="13">
        <v>233</v>
      </c>
      <c r="AI117" s="13">
        <v>230</v>
      </c>
      <c r="AJ117" s="13">
        <v>233</v>
      </c>
      <c r="AK117" s="13">
        <v>240</v>
      </c>
      <c r="AL117" s="13">
        <v>233</v>
      </c>
      <c r="AM117" s="13">
        <v>240</v>
      </c>
      <c r="AN117" s="13">
        <v>244</v>
      </c>
      <c r="AO117" s="13">
        <v>240</v>
      </c>
      <c r="AP117" s="13">
        <v>244</v>
      </c>
      <c r="AQ117" s="13">
        <v>245</v>
      </c>
      <c r="AR117" s="13">
        <v>244</v>
      </c>
      <c r="AS117" s="13">
        <v>245</v>
      </c>
      <c r="AT117" s="13">
        <v>250</v>
      </c>
    </row>
    <row r="118" spans="1:46" ht="15" customHeight="1" x14ac:dyDescent="0.2">
      <c r="A118" s="4"/>
      <c r="B118" s="14" t="s">
        <v>132</v>
      </c>
      <c r="C118" s="20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3">
        <v>0</v>
      </c>
      <c r="AL118" s="13">
        <v>0</v>
      </c>
      <c r="AM118" s="13">
        <v>0</v>
      </c>
      <c r="AN118" s="13">
        <v>0</v>
      </c>
      <c r="AO118" s="13">
        <v>0</v>
      </c>
      <c r="AP118" s="13">
        <v>0</v>
      </c>
      <c r="AQ118" s="13">
        <v>0</v>
      </c>
      <c r="AR118" s="13">
        <v>0</v>
      </c>
      <c r="AS118" s="13">
        <v>0</v>
      </c>
      <c r="AT118" s="13">
        <v>0</v>
      </c>
    </row>
    <row r="119" spans="1:46" ht="27" customHeight="1" x14ac:dyDescent="0.2">
      <c r="A119" s="4"/>
      <c r="B119" s="14" t="s">
        <v>133</v>
      </c>
      <c r="C119" s="20">
        <v>582.4</v>
      </c>
      <c r="D119" s="21">
        <v>619.79999999999995</v>
      </c>
      <c r="E119" s="21">
        <v>621.29999999999995</v>
      </c>
      <c r="F119" s="21">
        <v>625.4</v>
      </c>
      <c r="G119" s="21">
        <v>631.9</v>
      </c>
      <c r="H119" s="21">
        <v>632.45000000000005</v>
      </c>
      <c r="I119" s="21">
        <v>633.67999999999995</v>
      </c>
      <c r="J119" s="21">
        <v>641.29999999999995</v>
      </c>
      <c r="K119" s="21">
        <v>643.4</v>
      </c>
      <c r="L119" s="21">
        <v>645.09</v>
      </c>
      <c r="M119" s="21">
        <v>651.29999999999995</v>
      </c>
      <c r="N119" s="13">
        <f>K119*N120/100</f>
        <v>654.53082000000006</v>
      </c>
      <c r="O119" s="13">
        <f>L119*O120/100</f>
        <v>656.70161999999993</v>
      </c>
      <c r="P119" s="13">
        <f>M119*P120/100</f>
        <v>661.4602799999999</v>
      </c>
      <c r="Q119" s="13">
        <f t="shared" ref="Q119:AT119" si="756">N119*Q120/100</f>
        <v>665.85420318600006</v>
      </c>
      <c r="R119" s="13">
        <f t="shared" si="756"/>
        <v>668.52224915999989</v>
      </c>
      <c r="S119" s="13">
        <f t="shared" si="756"/>
        <v>671.77906036799993</v>
      </c>
      <c r="T119" s="13">
        <f t="shared" si="756"/>
        <v>677.37348090111789</v>
      </c>
      <c r="U119" s="13">
        <f t="shared" si="756"/>
        <v>680.55564964487985</v>
      </c>
      <c r="V119" s="13">
        <f t="shared" si="756"/>
        <v>682.25881370974082</v>
      </c>
      <c r="W119" s="13">
        <f t="shared" si="756"/>
        <v>689.09204212070722</v>
      </c>
      <c r="X119" s="13">
        <f t="shared" si="756"/>
        <v>692.80565133848768</v>
      </c>
      <c r="Y119" s="13">
        <f t="shared" si="756"/>
        <v>692.90205120361281</v>
      </c>
      <c r="Z119" s="13">
        <f t="shared" si="756"/>
        <v>701.01333444939553</v>
      </c>
      <c r="AA119" s="13">
        <f t="shared" si="756"/>
        <v>705.27615306258042</v>
      </c>
      <c r="AB119" s="13">
        <f t="shared" si="756"/>
        <v>703.71132320238917</v>
      </c>
      <c r="AC119" s="13">
        <f t="shared" si="756"/>
        <v>713.14086513537006</v>
      </c>
      <c r="AD119" s="13">
        <f t="shared" si="756"/>
        <v>717.97112381770683</v>
      </c>
      <c r="AE119" s="13">
        <f t="shared" si="756"/>
        <v>714.68921984434655</v>
      </c>
      <c r="AF119" s="13">
        <f t="shared" si="756"/>
        <v>725.47820210221198</v>
      </c>
      <c r="AG119" s="13">
        <f t="shared" si="756"/>
        <v>730.89460404642557</v>
      </c>
      <c r="AH119" s="13">
        <f t="shared" si="756"/>
        <v>725.83837167391846</v>
      </c>
      <c r="AI119" s="13">
        <f t="shared" si="756"/>
        <v>738.02897499858022</v>
      </c>
      <c r="AJ119" s="13">
        <f t="shared" si="756"/>
        <v>744.05070691926119</v>
      </c>
      <c r="AK119" s="13">
        <f t="shared" si="756"/>
        <v>737.16145027203163</v>
      </c>
      <c r="AL119" s="13">
        <f t="shared" si="756"/>
        <v>750.79687626605562</v>
      </c>
      <c r="AM119" s="13">
        <f t="shared" si="756"/>
        <v>757.44361964380789</v>
      </c>
      <c r="AN119" s="13">
        <f t="shared" si="756"/>
        <v>748.66116889627529</v>
      </c>
      <c r="AO119" s="13">
        <f t="shared" si="756"/>
        <v>763.7856622254584</v>
      </c>
      <c r="AP119" s="13">
        <f t="shared" si="756"/>
        <v>771.07760479739636</v>
      </c>
      <c r="AQ119" s="13">
        <f t="shared" si="756"/>
        <v>760.34028313105728</v>
      </c>
      <c r="AR119" s="13">
        <f t="shared" si="756"/>
        <v>776.99915418195883</v>
      </c>
      <c r="AS119" s="13">
        <f t="shared" si="756"/>
        <v>784.95700168374935</v>
      </c>
      <c r="AT119" s="13">
        <f t="shared" si="756"/>
        <v>772.20159154790178</v>
      </c>
    </row>
    <row r="120" spans="1:46" ht="27" customHeight="1" x14ac:dyDescent="0.2">
      <c r="A120" s="4"/>
      <c r="B120" s="14" t="s">
        <v>134</v>
      </c>
      <c r="C120" s="20">
        <v>94.7</v>
      </c>
      <c r="D120" s="21">
        <v>106.42</v>
      </c>
      <c r="E120" s="21">
        <v>100.24</v>
      </c>
      <c r="F120" s="21">
        <v>100.9</v>
      </c>
      <c r="G120" s="21">
        <v>101.95</v>
      </c>
      <c r="H120" s="21">
        <v>101.79</v>
      </c>
      <c r="I120" s="21">
        <v>101.32</v>
      </c>
      <c r="J120" s="21">
        <v>101.49</v>
      </c>
      <c r="K120" s="21">
        <v>101.73</v>
      </c>
      <c r="L120" s="21">
        <v>101.8</v>
      </c>
      <c r="M120" s="21">
        <v>101.56</v>
      </c>
      <c r="N120" s="13">
        <v>101.73</v>
      </c>
      <c r="O120" s="13">
        <v>101.8</v>
      </c>
      <c r="P120" s="13">
        <v>101.56</v>
      </c>
      <c r="Q120" s="13">
        <v>101.73</v>
      </c>
      <c r="R120" s="13">
        <v>101.8</v>
      </c>
      <c r="S120" s="13">
        <v>101.56</v>
      </c>
      <c r="T120" s="13">
        <v>101.73</v>
      </c>
      <c r="U120" s="13">
        <v>101.8</v>
      </c>
      <c r="V120" s="13">
        <v>101.56</v>
      </c>
      <c r="W120" s="13">
        <v>101.73</v>
      </c>
      <c r="X120" s="13">
        <v>101.8</v>
      </c>
      <c r="Y120" s="13">
        <v>101.56</v>
      </c>
      <c r="Z120" s="13">
        <v>101.73</v>
      </c>
      <c r="AA120" s="13">
        <v>101.8</v>
      </c>
      <c r="AB120" s="13">
        <v>101.56</v>
      </c>
      <c r="AC120" s="13">
        <v>101.73</v>
      </c>
      <c r="AD120" s="13">
        <v>101.8</v>
      </c>
      <c r="AE120" s="13">
        <v>101.56</v>
      </c>
      <c r="AF120" s="13">
        <v>101.73</v>
      </c>
      <c r="AG120" s="13">
        <v>101.8</v>
      </c>
      <c r="AH120" s="13">
        <v>101.56</v>
      </c>
      <c r="AI120" s="13">
        <v>101.73</v>
      </c>
      <c r="AJ120" s="13">
        <v>101.8</v>
      </c>
      <c r="AK120" s="13">
        <v>101.56</v>
      </c>
      <c r="AL120" s="13">
        <v>101.73</v>
      </c>
      <c r="AM120" s="13">
        <v>101.8</v>
      </c>
      <c r="AN120" s="13">
        <v>101.56</v>
      </c>
      <c r="AO120" s="13">
        <v>101.73</v>
      </c>
      <c r="AP120" s="13">
        <v>101.8</v>
      </c>
      <c r="AQ120" s="13">
        <v>101.56</v>
      </c>
      <c r="AR120" s="13">
        <v>101.73</v>
      </c>
      <c r="AS120" s="13">
        <v>101.8</v>
      </c>
      <c r="AT120" s="13">
        <v>101.56</v>
      </c>
    </row>
    <row r="121" spans="1:46" ht="27" customHeight="1" x14ac:dyDescent="0.2">
      <c r="A121" s="4"/>
      <c r="B121" s="14" t="s">
        <v>135</v>
      </c>
      <c r="C121" s="20">
        <v>0</v>
      </c>
      <c r="D121" s="21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0</v>
      </c>
      <c r="AJ121" s="13">
        <v>0</v>
      </c>
      <c r="AK121" s="13">
        <v>0</v>
      </c>
      <c r="AL121" s="13">
        <v>0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</row>
    <row r="122" spans="1:46" ht="15" customHeight="1" x14ac:dyDescent="0.2">
      <c r="A122" s="4"/>
      <c r="B122" s="14" t="s">
        <v>136</v>
      </c>
      <c r="C122" s="20">
        <v>0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13">
        <f t="shared" ref="N122" si="757">K122*100.2/100</f>
        <v>0</v>
      </c>
      <c r="O122" s="13">
        <f t="shared" ref="O122" si="758">L122*100.4/100</f>
        <v>0</v>
      </c>
      <c r="P122" s="13">
        <f t="shared" ref="P122" si="759">M122*101/100</f>
        <v>0</v>
      </c>
      <c r="Q122" s="13">
        <f t="shared" ref="Q122:Q123" si="760">N122*100.2/100</f>
        <v>0</v>
      </c>
      <c r="R122" s="13">
        <f t="shared" ref="R122" si="761">O122*100.4/100</f>
        <v>0</v>
      </c>
      <c r="S122" s="13">
        <f t="shared" ref="S122" si="762">P122*101/100</f>
        <v>0</v>
      </c>
      <c r="T122" s="13">
        <f t="shared" ref="T122:T123" si="763">Q122*100.2/100</f>
        <v>0</v>
      </c>
      <c r="U122" s="13">
        <f t="shared" ref="U122" si="764">R122*100.4/100</f>
        <v>0</v>
      </c>
      <c r="V122" s="13">
        <f t="shared" ref="V122" si="765">S122*101/100</f>
        <v>0</v>
      </c>
      <c r="W122" s="13">
        <f t="shared" ref="W122:W123" si="766">T122*100.2/100</f>
        <v>0</v>
      </c>
      <c r="X122" s="13">
        <f t="shared" ref="X122" si="767">U122*100.4/100</f>
        <v>0</v>
      </c>
      <c r="Y122" s="13">
        <f t="shared" ref="Y122" si="768">V122*101/100</f>
        <v>0</v>
      </c>
      <c r="Z122" s="13">
        <f t="shared" ref="Z122:Z123" si="769">W122*100.2/100</f>
        <v>0</v>
      </c>
      <c r="AA122" s="13">
        <f t="shared" ref="AA122" si="770">X122*100.4/100</f>
        <v>0</v>
      </c>
      <c r="AB122" s="13">
        <f t="shared" ref="AB122" si="771">Y122*101/100</f>
        <v>0</v>
      </c>
      <c r="AC122" s="13">
        <f t="shared" ref="AC122:AC123" si="772">Z122*100.2/100</f>
        <v>0</v>
      </c>
      <c r="AD122" s="13">
        <f t="shared" ref="AD122" si="773">AA122*100.4/100</f>
        <v>0</v>
      </c>
      <c r="AE122" s="13">
        <f t="shared" ref="AE122" si="774">AB122*101/100</f>
        <v>0</v>
      </c>
      <c r="AF122" s="13">
        <f t="shared" ref="AF122:AF123" si="775">AC122*100.2/100</f>
        <v>0</v>
      </c>
      <c r="AG122" s="13">
        <f t="shared" ref="AG122" si="776">AD122*100.4/100</f>
        <v>0</v>
      </c>
      <c r="AH122" s="13">
        <f t="shared" ref="AH122" si="777">AE122*101/100</f>
        <v>0</v>
      </c>
      <c r="AI122" s="13">
        <f t="shared" ref="AI122:AI123" si="778">AF122*100.2/100</f>
        <v>0</v>
      </c>
      <c r="AJ122" s="13">
        <f t="shared" ref="AJ122" si="779">AG122*100.4/100</f>
        <v>0</v>
      </c>
      <c r="AK122" s="13">
        <f t="shared" ref="AK122" si="780">AH122*101/100</f>
        <v>0</v>
      </c>
      <c r="AL122" s="13">
        <f t="shared" ref="AL122:AL123" si="781">AI122*100.2/100</f>
        <v>0</v>
      </c>
      <c r="AM122" s="13">
        <f t="shared" ref="AM122" si="782">AJ122*100.4/100</f>
        <v>0</v>
      </c>
      <c r="AN122" s="13">
        <f t="shared" ref="AN122" si="783">AK122*101/100</f>
        <v>0</v>
      </c>
      <c r="AO122" s="13">
        <f t="shared" ref="AO122:AO123" si="784">AL122*100.2/100</f>
        <v>0</v>
      </c>
      <c r="AP122" s="13">
        <f t="shared" ref="AP122" si="785">AM122*100.4/100</f>
        <v>0</v>
      </c>
      <c r="AQ122" s="13">
        <f t="shared" ref="AQ122" si="786">AN122*101/100</f>
        <v>0</v>
      </c>
      <c r="AR122" s="13">
        <f t="shared" ref="AR122:AR123" si="787">AO122*100.2/100</f>
        <v>0</v>
      </c>
      <c r="AS122" s="13">
        <f t="shared" ref="AS122" si="788">AP122*100.4/100</f>
        <v>0</v>
      </c>
      <c r="AT122" s="13">
        <f t="shared" ref="AT122" si="789">AQ122*101/100</f>
        <v>0</v>
      </c>
    </row>
    <row r="123" spans="1:46" ht="15" customHeight="1" x14ac:dyDescent="0.2">
      <c r="A123" s="4"/>
      <c r="B123" s="14" t="s">
        <v>137</v>
      </c>
      <c r="C123" s="20">
        <v>0.20300000000000001</v>
      </c>
      <c r="D123" s="21">
        <v>0.20300000000000001</v>
      </c>
      <c r="E123" s="21">
        <v>0.20300000000000001</v>
      </c>
      <c r="F123" s="21">
        <v>0.20300000000000001</v>
      </c>
      <c r="G123" s="21">
        <v>0.20400000000000001</v>
      </c>
      <c r="H123" s="21">
        <v>0.20300000000000001</v>
      </c>
      <c r="I123" s="21">
        <v>0.20400000000000001</v>
      </c>
      <c r="J123" s="21">
        <v>0.20400000000000001</v>
      </c>
      <c r="K123" s="21">
        <v>0.20400000000000001</v>
      </c>
      <c r="L123" s="21">
        <v>0.20400000000000001</v>
      </c>
      <c r="M123" s="21">
        <v>0.20400000000000001</v>
      </c>
      <c r="N123" s="13">
        <f>K123*100.2/100</f>
        <v>0.20440800000000003</v>
      </c>
      <c r="O123" s="13">
        <f>L123*100.4/100</f>
        <v>0.20481600000000003</v>
      </c>
      <c r="P123" s="13">
        <f>M123*101/100</f>
        <v>0.20604000000000003</v>
      </c>
      <c r="Q123" s="13">
        <f t="shared" si="760"/>
        <v>0.20481681600000004</v>
      </c>
      <c r="R123" s="13">
        <f>O123*100.9/100</f>
        <v>0.20665934400000005</v>
      </c>
      <c r="S123" s="13">
        <f>P123*101.7/100</f>
        <v>0.20954268000000004</v>
      </c>
      <c r="T123" s="13">
        <f t="shared" si="763"/>
        <v>0.20522644963200004</v>
      </c>
      <c r="U123" s="13">
        <f t="shared" ref="U123" si="790">R123*100.9/100</f>
        <v>0.20851927809600007</v>
      </c>
      <c r="V123" s="13">
        <f t="shared" ref="V123" si="791">S123*101.7/100</f>
        <v>0.21310490556000006</v>
      </c>
      <c r="W123" s="13">
        <f t="shared" si="766"/>
        <v>0.20563690253126407</v>
      </c>
      <c r="X123" s="13">
        <f t="shared" ref="X123" si="792">U123*100.9/100</f>
        <v>0.21039595159886409</v>
      </c>
      <c r="Y123" s="13">
        <f t="shared" ref="Y123" si="793">V123*101.7/100</f>
        <v>0.21672768895452005</v>
      </c>
      <c r="Z123" s="13">
        <f t="shared" si="769"/>
        <v>0.20604817633632661</v>
      </c>
      <c r="AA123" s="13">
        <f t="shared" ref="AA123" si="794">X123*100.9/100</f>
        <v>0.21228951516325389</v>
      </c>
      <c r="AB123" s="13">
        <f t="shared" ref="AB123" si="795">Y123*101.7/100</f>
        <v>0.22041205966674687</v>
      </c>
      <c r="AC123" s="13">
        <f t="shared" si="772"/>
        <v>0.20646027268899925</v>
      </c>
      <c r="AD123" s="13">
        <f t="shared" ref="AD123" si="796">AA123*100.9/100</f>
        <v>0.2142001207997232</v>
      </c>
      <c r="AE123" s="13">
        <f t="shared" ref="AE123" si="797">AB123*101.7/100</f>
        <v>0.22415906468108157</v>
      </c>
      <c r="AF123" s="13">
        <f t="shared" si="775"/>
        <v>0.20687319323437728</v>
      </c>
      <c r="AG123" s="13">
        <f t="shared" ref="AG123" si="798">AD123*100.9/100</f>
        <v>0.21612792188692073</v>
      </c>
      <c r="AH123" s="13">
        <f t="shared" ref="AH123" si="799">AE123*101.7/100</f>
        <v>0.22796976878065997</v>
      </c>
      <c r="AI123" s="13">
        <f t="shared" si="778"/>
        <v>0.20728693962084604</v>
      </c>
      <c r="AJ123" s="13">
        <f t="shared" ref="AJ123" si="800">AG123*100.9/100</f>
        <v>0.21807307318390304</v>
      </c>
      <c r="AK123" s="13">
        <f t="shared" ref="AK123" si="801">AH123*101.7/100</f>
        <v>0.23184525484993121</v>
      </c>
      <c r="AL123" s="13">
        <f t="shared" si="781"/>
        <v>0.20770151350008775</v>
      </c>
      <c r="AM123" s="13">
        <f t="shared" ref="AM123" si="802">AJ123*100.9/100</f>
        <v>0.2200357308425582</v>
      </c>
      <c r="AN123" s="13">
        <f t="shared" ref="AN123" si="803">AK123*101.7/100</f>
        <v>0.23578662418238003</v>
      </c>
      <c r="AO123" s="13">
        <f t="shared" si="784"/>
        <v>0.20811691652708794</v>
      </c>
      <c r="AP123" s="13">
        <f t="shared" ref="AP123" si="804">AM123*100.9/100</f>
        <v>0.22201605242014125</v>
      </c>
      <c r="AQ123" s="13">
        <f t="shared" ref="AQ123" si="805">AN123*101.7/100</f>
        <v>0.23979499679348049</v>
      </c>
      <c r="AR123" s="13">
        <f t="shared" si="787"/>
        <v>0.20853315036014211</v>
      </c>
      <c r="AS123" s="13">
        <f t="shared" ref="AS123" si="806">AP123*100.9/100</f>
        <v>0.22401419689192253</v>
      </c>
      <c r="AT123" s="13">
        <f t="shared" ref="AT123" si="807">AQ123*101.7/100</f>
        <v>0.24387151173896968</v>
      </c>
    </row>
    <row r="124" spans="1:46" ht="15" customHeight="1" x14ac:dyDescent="0.2">
      <c r="A124" s="4"/>
      <c r="B124" s="14" t="s">
        <v>138</v>
      </c>
      <c r="C124" s="20">
        <v>254.79999999999998</v>
      </c>
      <c r="D124" s="21">
        <v>275.7</v>
      </c>
      <c r="E124" s="21">
        <v>276.2</v>
      </c>
      <c r="F124" s="21">
        <v>279</v>
      </c>
      <c r="G124" s="21">
        <v>281.95</v>
      </c>
      <c r="H124" s="21">
        <v>281.14999999999998</v>
      </c>
      <c r="I124" s="21">
        <v>280.33</v>
      </c>
      <c r="J124" s="21">
        <v>286.75</v>
      </c>
      <c r="K124" s="21">
        <v>287.25</v>
      </c>
      <c r="L124" s="21">
        <v>286.44</v>
      </c>
      <c r="M124" s="21">
        <v>289.59999999999997</v>
      </c>
      <c r="N124" s="13">
        <v>319.5</v>
      </c>
      <c r="O124" s="13">
        <v>322.7</v>
      </c>
      <c r="P124" s="13">
        <v>324.8</v>
      </c>
      <c r="Q124" s="13">
        <v>322.7</v>
      </c>
      <c r="R124" s="13">
        <v>324.8</v>
      </c>
      <c r="S124" s="13">
        <v>327.8</v>
      </c>
      <c r="T124" s="13">
        <v>324.8</v>
      </c>
      <c r="U124" s="13">
        <v>327.59999999999997</v>
      </c>
      <c r="V124" s="13">
        <v>331</v>
      </c>
      <c r="W124" s="13">
        <v>327.59999999999997</v>
      </c>
      <c r="X124" s="13">
        <v>331.2</v>
      </c>
      <c r="Y124" s="13">
        <v>331.4</v>
      </c>
      <c r="Z124" s="13">
        <v>331.2</v>
      </c>
      <c r="AA124" s="13">
        <v>331.3</v>
      </c>
      <c r="AB124" s="13">
        <v>332.59999999999997</v>
      </c>
      <c r="AC124" s="13">
        <v>331.3</v>
      </c>
      <c r="AD124" s="13">
        <v>332.59999999999997</v>
      </c>
      <c r="AE124" s="13">
        <v>333</v>
      </c>
      <c r="AF124" s="13">
        <v>332.59999999999997</v>
      </c>
      <c r="AG124" s="13">
        <v>333</v>
      </c>
      <c r="AH124" s="13">
        <v>333.5</v>
      </c>
      <c r="AI124" s="13">
        <v>333</v>
      </c>
      <c r="AJ124" s="13">
        <v>333.5</v>
      </c>
      <c r="AK124" s="13">
        <v>334.59999999999997</v>
      </c>
      <c r="AL124" s="13">
        <v>334.2</v>
      </c>
      <c r="AM124" s="13">
        <v>335.4</v>
      </c>
      <c r="AN124" s="13">
        <v>337.5</v>
      </c>
      <c r="AO124" s="13">
        <v>335.4</v>
      </c>
      <c r="AP124" s="13">
        <v>337.5</v>
      </c>
      <c r="AQ124" s="13">
        <v>339.2</v>
      </c>
      <c r="AR124" s="13">
        <v>337.5</v>
      </c>
      <c r="AS124" s="13">
        <v>339.2</v>
      </c>
      <c r="AT124" s="13">
        <v>340.8</v>
      </c>
    </row>
    <row r="125" spans="1:46" ht="16.5" customHeight="1" x14ac:dyDescent="0.2">
      <c r="A125" s="4"/>
      <c r="B125" s="11" t="s">
        <v>139</v>
      </c>
      <c r="C125" s="20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</row>
    <row r="126" spans="1:46" ht="15" customHeight="1" x14ac:dyDescent="0.2">
      <c r="A126" s="4"/>
      <c r="B126" s="14" t="s">
        <v>140</v>
      </c>
      <c r="C126" s="20">
        <v>1469.5</v>
      </c>
      <c r="D126" s="21">
        <v>1476.85</v>
      </c>
      <c r="E126" s="21">
        <v>1484.23</v>
      </c>
      <c r="F126" s="21">
        <v>1491.62</v>
      </c>
      <c r="G126" s="21">
        <v>1506.39</v>
      </c>
      <c r="H126" s="21">
        <v>1491.65</v>
      </c>
      <c r="I126" s="21">
        <v>1506.54</v>
      </c>
      <c r="J126" s="21">
        <v>1536.52</v>
      </c>
      <c r="K126" s="21">
        <v>1499.11</v>
      </c>
      <c r="L126" s="21">
        <v>1521.61</v>
      </c>
      <c r="M126" s="21">
        <v>1567.25</v>
      </c>
      <c r="N126" s="13">
        <f>K126*100.2/100</f>
        <v>1502.1082199999998</v>
      </c>
      <c r="O126" s="13">
        <f>L126*101/100</f>
        <v>1536.8260999999998</v>
      </c>
      <c r="P126" s="13">
        <f>M126*102/100</f>
        <v>1598.595</v>
      </c>
      <c r="Q126" s="13">
        <f t="shared" ref="Q126:Q127" si="808">N126*100.2/100</f>
        <v>1505.11243644</v>
      </c>
      <c r="R126" s="13">
        <f t="shared" ref="R126:R127" si="809">O126*101/100</f>
        <v>1552.1943609999996</v>
      </c>
      <c r="S126" s="13">
        <f t="shared" ref="S126:S127" si="810">P126*102/100</f>
        <v>1630.5669</v>
      </c>
      <c r="T126" s="13">
        <f t="shared" ref="T126:T127" si="811">Q126*100.2/100</f>
        <v>1508.1226613128799</v>
      </c>
      <c r="U126" s="13">
        <f t="shared" ref="U126:U127" si="812">R126*101/100</f>
        <v>1567.7163046099997</v>
      </c>
      <c r="V126" s="13">
        <f t="shared" ref="V126:V127" si="813">S126*102/100</f>
        <v>1663.1782380000002</v>
      </c>
      <c r="W126" s="13">
        <f t="shared" ref="W126:W127" si="814">T126*100.2/100</f>
        <v>1511.1389066355059</v>
      </c>
      <c r="X126" s="13">
        <f t="shared" ref="X126:X127" si="815">U126*101/100</f>
        <v>1583.3934676560998</v>
      </c>
      <c r="Y126" s="13">
        <f t="shared" ref="Y126:Y127" si="816">V126*102/100</f>
        <v>1696.4418027600002</v>
      </c>
      <c r="Z126" s="13">
        <f t="shared" ref="Z126:Z127" si="817">W126*100.2/100</f>
        <v>1514.161184448777</v>
      </c>
      <c r="AA126" s="13">
        <f t="shared" ref="AA126:AA127" si="818">X126*101/100</f>
        <v>1599.2274023326609</v>
      </c>
      <c r="AB126" s="13">
        <f t="shared" ref="AB126:AB127" si="819">Y126*102/100</f>
        <v>1730.3706388152</v>
      </c>
      <c r="AC126" s="13">
        <f t="shared" ref="AC126:AC127" si="820">Z126*100.2/100</f>
        <v>1517.1895068176746</v>
      </c>
      <c r="AD126" s="13">
        <f t="shared" ref="AD126:AD127" si="821">AA126*101/100</f>
        <v>1615.2196763559873</v>
      </c>
      <c r="AE126" s="13">
        <f t="shared" ref="AE126:AE127" si="822">AB126*102/100</f>
        <v>1764.9780515915038</v>
      </c>
      <c r="AF126" s="13">
        <f t="shared" ref="AF126:AF127" si="823">AC126*100.2/100</f>
        <v>1520.2238858313099</v>
      </c>
      <c r="AG126" s="13">
        <f t="shared" ref="AG126:AG127" si="824">AD126*101/100</f>
        <v>1631.371873119547</v>
      </c>
      <c r="AH126" s="13">
        <f t="shared" ref="AH126:AH127" si="825">AE126*102/100</f>
        <v>1800.2776126233339</v>
      </c>
      <c r="AI126" s="13">
        <f t="shared" ref="AI126:AI127" si="826">AF126*100.2/100</f>
        <v>1523.2643336029726</v>
      </c>
      <c r="AJ126" s="13">
        <f t="shared" ref="AJ126:AJ127" si="827">AG126*101/100</f>
        <v>1647.6855918507424</v>
      </c>
      <c r="AK126" s="13">
        <f t="shared" ref="AK126:AK127" si="828">AH126*102/100</f>
        <v>1836.2831648758004</v>
      </c>
      <c r="AL126" s="13">
        <f t="shared" ref="AL126:AL127" si="829">AI126*100.2/100</f>
        <v>1526.3108622701786</v>
      </c>
      <c r="AM126" s="13">
        <f t="shared" ref="AM126:AM127" si="830">AJ126*101/100</f>
        <v>1664.1624477692499</v>
      </c>
      <c r="AN126" s="13">
        <f t="shared" ref="AN126:AN127" si="831">AK126*102/100</f>
        <v>1873.0088281733165</v>
      </c>
      <c r="AO126" s="13">
        <f t="shared" ref="AO126:AO127" si="832">AL126*100.2/100</f>
        <v>1529.363483994719</v>
      </c>
      <c r="AP126" s="13">
        <f t="shared" ref="AP126:AP127" si="833">AM126*101/100</f>
        <v>1680.8040722469423</v>
      </c>
      <c r="AQ126" s="13">
        <f t="shared" ref="AQ126:AQ127" si="834">AN126*102/100</f>
        <v>1910.4690047367828</v>
      </c>
      <c r="AR126" s="13">
        <f t="shared" ref="AR126:AR127" si="835">AO126*100.2/100</f>
        <v>1532.4222109627083</v>
      </c>
      <c r="AS126" s="13">
        <f t="shared" ref="AS126:AS127" si="836">AP126*101/100</f>
        <v>1697.6121129694118</v>
      </c>
      <c r="AT126" s="13">
        <f t="shared" ref="AT126:AT127" si="837">AQ126*102/100</f>
        <v>1948.6783848315185</v>
      </c>
    </row>
    <row r="127" spans="1:46" ht="15" customHeight="1" x14ac:dyDescent="0.2">
      <c r="A127" s="4"/>
      <c r="B127" s="14" t="s">
        <v>141</v>
      </c>
      <c r="C127" s="20">
        <v>1370</v>
      </c>
      <c r="D127" s="21">
        <v>1376.85</v>
      </c>
      <c r="E127" s="21">
        <f>D127*100.5/100</f>
        <v>1383.73425</v>
      </c>
      <c r="F127" s="21">
        <f>D127*101/100</f>
        <v>1390.6184999999998</v>
      </c>
      <c r="G127" s="21">
        <f>D127*102/100</f>
        <v>1404.3869999999997</v>
      </c>
      <c r="H127" s="21">
        <f>E127*100.2/100</f>
        <v>1386.5017185000002</v>
      </c>
      <c r="I127" s="21">
        <f>F127*101/100</f>
        <v>1404.5246849999999</v>
      </c>
      <c r="J127" s="21">
        <f>G127*102/100</f>
        <v>1432.4747399999997</v>
      </c>
      <c r="K127" s="21">
        <f t="shared" ref="K127" si="838">H127*100.2/100</f>
        <v>1389.2747219370003</v>
      </c>
      <c r="L127" s="21">
        <f t="shared" ref="L127" si="839">I127*101/100</f>
        <v>1418.5699318500001</v>
      </c>
      <c r="M127" s="21">
        <f t="shared" ref="M127" si="840">J127*102/100</f>
        <v>1461.1242347999996</v>
      </c>
      <c r="N127" s="13">
        <f t="shared" ref="N127" si="841">K127*100.2/100</f>
        <v>1392.0532713808745</v>
      </c>
      <c r="O127" s="13">
        <f t="shared" ref="O127" si="842">L127*101/100</f>
        <v>1432.7556311685</v>
      </c>
      <c r="P127" s="13">
        <f t="shared" ref="P127" si="843">M127*102/100</f>
        <v>1490.3467194959997</v>
      </c>
      <c r="Q127" s="13">
        <f t="shared" si="808"/>
        <v>1394.8373779236363</v>
      </c>
      <c r="R127" s="13">
        <f t="shared" si="809"/>
        <v>1447.083187480185</v>
      </c>
      <c r="S127" s="13">
        <f t="shared" si="810"/>
        <v>1520.1536538859198</v>
      </c>
      <c r="T127" s="13">
        <f t="shared" si="811"/>
        <v>1397.6270526794835</v>
      </c>
      <c r="U127" s="13">
        <f t="shared" si="812"/>
        <v>1461.5540193549866</v>
      </c>
      <c r="V127" s="13">
        <f t="shared" si="813"/>
        <v>1550.5567269636383</v>
      </c>
      <c r="W127" s="13">
        <f t="shared" si="814"/>
        <v>1400.4223067848425</v>
      </c>
      <c r="X127" s="13">
        <f t="shared" si="815"/>
        <v>1476.1695595485364</v>
      </c>
      <c r="Y127" s="13">
        <f t="shared" si="816"/>
        <v>1581.567861502911</v>
      </c>
      <c r="Z127" s="13">
        <f t="shared" si="817"/>
        <v>1403.2231513984123</v>
      </c>
      <c r="AA127" s="13">
        <f t="shared" si="818"/>
        <v>1490.9312551440216</v>
      </c>
      <c r="AB127" s="13">
        <f t="shared" si="819"/>
        <v>1613.1992187329693</v>
      </c>
      <c r="AC127" s="13">
        <f t="shared" si="820"/>
        <v>1406.0295977012092</v>
      </c>
      <c r="AD127" s="13">
        <f t="shared" si="821"/>
        <v>1505.8405676954617</v>
      </c>
      <c r="AE127" s="13">
        <f t="shared" si="822"/>
        <v>1645.4632031076285</v>
      </c>
      <c r="AF127" s="13">
        <f t="shared" si="823"/>
        <v>1408.8416568966118</v>
      </c>
      <c r="AG127" s="13">
        <f t="shared" si="824"/>
        <v>1520.8989733724163</v>
      </c>
      <c r="AH127" s="13">
        <f t="shared" si="825"/>
        <v>1678.3724671697812</v>
      </c>
      <c r="AI127" s="13">
        <f t="shared" si="826"/>
        <v>1411.6593402104052</v>
      </c>
      <c r="AJ127" s="13">
        <f t="shared" si="827"/>
        <v>1536.1079631061405</v>
      </c>
      <c r="AK127" s="13">
        <f t="shared" si="828"/>
        <v>1711.939916513177</v>
      </c>
      <c r="AL127" s="13">
        <f t="shared" si="829"/>
        <v>1414.4826588908261</v>
      </c>
      <c r="AM127" s="13">
        <f t="shared" si="830"/>
        <v>1551.469042737202</v>
      </c>
      <c r="AN127" s="13">
        <f t="shared" si="831"/>
        <v>1746.1787148434405</v>
      </c>
      <c r="AO127" s="13">
        <f t="shared" si="832"/>
        <v>1417.3116242086078</v>
      </c>
      <c r="AP127" s="13">
        <f t="shared" si="833"/>
        <v>1566.983733164574</v>
      </c>
      <c r="AQ127" s="13">
        <f t="shared" si="834"/>
        <v>1781.1022891403095</v>
      </c>
      <c r="AR127" s="13">
        <f t="shared" si="835"/>
        <v>1420.1462474570251</v>
      </c>
      <c r="AS127" s="13">
        <f t="shared" si="836"/>
        <v>1582.6535704962196</v>
      </c>
      <c r="AT127" s="13">
        <f t="shared" si="837"/>
        <v>1816.7243349231157</v>
      </c>
    </row>
    <row r="128" spans="1:46" ht="15" customHeight="1" x14ac:dyDescent="0.2">
      <c r="A128" s="4"/>
      <c r="B128" s="14" t="s">
        <v>142</v>
      </c>
      <c r="C128" s="20">
        <f>C126-C127</f>
        <v>99.5</v>
      </c>
      <c r="D128" s="20">
        <f t="shared" ref="D128:AT128" si="844">D126-D127</f>
        <v>100</v>
      </c>
      <c r="E128" s="20">
        <f t="shared" si="844"/>
        <v>100.49575000000004</v>
      </c>
      <c r="F128" s="20">
        <f t="shared" si="844"/>
        <v>101.00150000000008</v>
      </c>
      <c r="G128" s="20">
        <f t="shared" si="844"/>
        <v>102.00300000000038</v>
      </c>
      <c r="H128" s="20">
        <f t="shared" si="844"/>
        <v>105.14828149999994</v>
      </c>
      <c r="I128" s="20">
        <f t="shared" si="844"/>
        <v>102.0153150000001</v>
      </c>
      <c r="J128" s="20">
        <f t="shared" si="844"/>
        <v>104.04526000000033</v>
      </c>
      <c r="K128" s="20">
        <f t="shared" si="844"/>
        <v>109.83527806299958</v>
      </c>
      <c r="L128" s="20">
        <f t="shared" si="844"/>
        <v>103.0400681499998</v>
      </c>
      <c r="M128" s="20">
        <f t="shared" si="844"/>
        <v>106.12576520000039</v>
      </c>
      <c r="N128" s="12">
        <f t="shared" si="844"/>
        <v>110.0549486191253</v>
      </c>
      <c r="O128" s="12">
        <f t="shared" si="844"/>
        <v>104.07046883149974</v>
      </c>
      <c r="P128" s="12">
        <f t="shared" si="844"/>
        <v>108.24828050400038</v>
      </c>
      <c r="Q128" s="12">
        <f t="shared" si="844"/>
        <v>110.27505851636374</v>
      </c>
      <c r="R128" s="12">
        <f t="shared" si="844"/>
        <v>105.11117351981466</v>
      </c>
      <c r="S128" s="12">
        <f t="shared" si="844"/>
        <v>110.41324611408027</v>
      </c>
      <c r="T128" s="12">
        <f t="shared" si="844"/>
        <v>110.49560863339639</v>
      </c>
      <c r="U128" s="12">
        <f t="shared" si="844"/>
        <v>106.1622852550131</v>
      </c>
      <c r="V128" s="12">
        <f t="shared" si="844"/>
        <v>112.62151103636188</v>
      </c>
      <c r="W128" s="12">
        <f t="shared" si="844"/>
        <v>110.71659985066344</v>
      </c>
      <c r="X128" s="12">
        <f t="shared" si="844"/>
        <v>107.22390810756337</v>
      </c>
      <c r="Y128" s="12">
        <f t="shared" si="844"/>
        <v>114.8739412570892</v>
      </c>
      <c r="Z128" s="12">
        <f t="shared" si="844"/>
        <v>110.93803305036477</v>
      </c>
      <c r="AA128" s="12">
        <f t="shared" si="844"/>
        <v>108.29614718863922</v>
      </c>
      <c r="AB128" s="12">
        <f t="shared" si="844"/>
        <v>117.17142008223072</v>
      </c>
      <c r="AC128" s="12">
        <f t="shared" si="844"/>
        <v>111.15990911646531</v>
      </c>
      <c r="AD128" s="12">
        <f t="shared" si="844"/>
        <v>109.37910866052562</v>
      </c>
      <c r="AE128" s="12">
        <f t="shared" si="844"/>
        <v>119.51484848387531</v>
      </c>
      <c r="AF128" s="12">
        <f t="shared" si="844"/>
        <v>111.38222893469811</v>
      </c>
      <c r="AG128" s="12">
        <f t="shared" si="844"/>
        <v>110.47289974713067</v>
      </c>
      <c r="AH128" s="12">
        <f t="shared" si="844"/>
        <v>121.90514545355268</v>
      </c>
      <c r="AI128" s="12">
        <f t="shared" si="844"/>
        <v>111.60499339256739</v>
      </c>
      <c r="AJ128" s="12">
        <f t="shared" si="844"/>
        <v>111.57762874460195</v>
      </c>
      <c r="AK128" s="12">
        <f t="shared" si="844"/>
        <v>124.3432483626234</v>
      </c>
      <c r="AL128" s="12">
        <f t="shared" si="844"/>
        <v>111.82820337935254</v>
      </c>
      <c r="AM128" s="12">
        <f t="shared" si="844"/>
        <v>112.69340503204785</v>
      </c>
      <c r="AN128" s="12">
        <f t="shared" si="844"/>
        <v>126.83011332987599</v>
      </c>
      <c r="AO128" s="12">
        <f t="shared" si="844"/>
        <v>112.05185978611121</v>
      </c>
      <c r="AP128" s="12">
        <f t="shared" si="844"/>
        <v>113.82033908236826</v>
      </c>
      <c r="AQ128" s="12">
        <f t="shared" si="844"/>
        <v>129.36671559647334</v>
      </c>
      <c r="AR128" s="12">
        <f t="shared" si="844"/>
        <v>112.27596350568319</v>
      </c>
      <c r="AS128" s="12">
        <f t="shared" si="844"/>
        <v>114.95854247319221</v>
      </c>
      <c r="AT128" s="12">
        <f t="shared" si="844"/>
        <v>131.95404990840279</v>
      </c>
    </row>
    <row r="129" spans="1:46" ht="15" customHeight="1" x14ac:dyDescent="0.2">
      <c r="A129" s="4"/>
      <c r="B129" s="14" t="s">
        <v>143</v>
      </c>
      <c r="C129" s="20"/>
      <c r="D129" s="21">
        <v>9111</v>
      </c>
      <c r="E129" s="21">
        <v>9795</v>
      </c>
      <c r="F129" s="21">
        <v>9576</v>
      </c>
      <c r="G129" s="21">
        <v>9540</v>
      </c>
      <c r="H129" s="21">
        <v>10343</v>
      </c>
      <c r="I129" s="21">
        <v>10017</v>
      </c>
      <c r="J129" s="21">
        <v>9921</v>
      </c>
      <c r="K129" s="21">
        <v>10902</v>
      </c>
      <c r="L129" s="21">
        <v>10447</v>
      </c>
      <c r="M129" s="21">
        <v>10298</v>
      </c>
      <c r="N129" s="13">
        <v>11491</v>
      </c>
      <c r="O129" s="13">
        <v>10886</v>
      </c>
      <c r="P129" s="13">
        <v>10679</v>
      </c>
      <c r="Q129" s="13">
        <v>12100</v>
      </c>
      <c r="R129" s="13">
        <v>11332</v>
      </c>
      <c r="S129" s="13">
        <v>11064</v>
      </c>
      <c r="T129" s="13">
        <v>12729</v>
      </c>
      <c r="U129" s="13">
        <v>11797</v>
      </c>
      <c r="V129" s="13">
        <v>11418</v>
      </c>
      <c r="W129" s="13">
        <v>13365</v>
      </c>
      <c r="X129" s="13">
        <v>12245</v>
      </c>
      <c r="Y129" s="13">
        <v>11726</v>
      </c>
      <c r="Z129" s="13">
        <v>14047</v>
      </c>
      <c r="AA129" s="13">
        <v>12674</v>
      </c>
      <c r="AB129" s="13">
        <v>12043</v>
      </c>
      <c r="AC129" s="13">
        <v>14763</v>
      </c>
      <c r="AD129" s="13">
        <v>13105</v>
      </c>
      <c r="AE129" s="13">
        <v>12404</v>
      </c>
      <c r="AF129" s="13">
        <v>15516</v>
      </c>
      <c r="AG129" s="13">
        <v>13524</v>
      </c>
      <c r="AH129" s="13">
        <v>12751</v>
      </c>
      <c r="AI129" s="13">
        <v>16307</v>
      </c>
      <c r="AJ129" s="13">
        <v>13957</v>
      </c>
      <c r="AK129" s="13">
        <v>13108</v>
      </c>
      <c r="AL129" s="13">
        <v>17123</v>
      </c>
      <c r="AM129" s="13">
        <v>14376</v>
      </c>
      <c r="AN129" s="13">
        <v>13475</v>
      </c>
      <c r="AO129" s="13">
        <v>17979</v>
      </c>
      <c r="AP129" s="13">
        <v>14793</v>
      </c>
      <c r="AQ129" s="13">
        <v>13839</v>
      </c>
      <c r="AR129" s="13">
        <v>18878</v>
      </c>
      <c r="AS129" s="13">
        <v>15207</v>
      </c>
      <c r="AT129" s="13">
        <v>14213</v>
      </c>
    </row>
    <row r="130" spans="1:46" ht="15" customHeight="1" x14ac:dyDescent="0.2">
      <c r="A130" s="4"/>
      <c r="B130" s="14" t="s">
        <v>144</v>
      </c>
      <c r="C130" s="20">
        <v>18</v>
      </c>
      <c r="D130" s="21">
        <v>18</v>
      </c>
      <c r="E130" s="21">
        <v>18</v>
      </c>
      <c r="F130" s="21">
        <v>17</v>
      </c>
      <c r="G130" s="21">
        <v>16</v>
      </c>
      <c r="H130" s="21">
        <v>17</v>
      </c>
      <c r="I130" s="21">
        <v>16</v>
      </c>
      <c r="J130" s="21">
        <v>15</v>
      </c>
      <c r="K130" s="21">
        <v>16</v>
      </c>
      <c r="L130" s="21">
        <v>15</v>
      </c>
      <c r="M130" s="21">
        <v>14</v>
      </c>
      <c r="N130" s="13">
        <f>K130*100.2/100</f>
        <v>16.032</v>
      </c>
      <c r="O130" s="13">
        <f>L130*100.4/100</f>
        <v>15.06</v>
      </c>
      <c r="P130" s="13">
        <f>M130*101/100</f>
        <v>14.14</v>
      </c>
      <c r="Q130" s="13">
        <f t="shared" ref="Q130" si="845">N130*100.2/100</f>
        <v>16.064064000000002</v>
      </c>
      <c r="R130" s="13">
        <f t="shared" ref="R130" si="846">O130*100.4/100</f>
        <v>15.120240000000001</v>
      </c>
      <c r="S130" s="13">
        <f t="shared" ref="S130" si="847">P130*101/100</f>
        <v>14.281400000000001</v>
      </c>
      <c r="T130" s="13">
        <f t="shared" ref="T130" si="848">Q130*100.2/100</f>
        <v>16.096192128000002</v>
      </c>
      <c r="U130" s="13">
        <f t="shared" ref="U130" si="849">R130*100.4/100</f>
        <v>15.18072096</v>
      </c>
      <c r="V130" s="13">
        <f t="shared" ref="V130" si="850">S130*101/100</f>
        <v>14.424214000000001</v>
      </c>
      <c r="W130" s="13">
        <f t="shared" ref="W130" si="851">T130*100.2/100</f>
        <v>16.128384512256002</v>
      </c>
      <c r="X130" s="13">
        <f t="shared" ref="X130" si="852">U130*100.4/100</f>
        <v>15.241443843840003</v>
      </c>
      <c r="Y130" s="13">
        <f t="shared" ref="Y130" si="853">V130*101/100</f>
        <v>14.56845614</v>
      </c>
      <c r="Z130" s="13">
        <f t="shared" ref="Z130" si="854">W130*100.2/100</f>
        <v>16.160641281280515</v>
      </c>
      <c r="AA130" s="13">
        <f t="shared" ref="AA130" si="855">X130*100.4/100</f>
        <v>15.302409619215364</v>
      </c>
      <c r="AB130" s="13">
        <f t="shared" ref="AB130" si="856">Y130*101/100</f>
        <v>14.7141407014</v>
      </c>
      <c r="AC130" s="13">
        <f t="shared" ref="AC130" si="857">Z130*100.2/100</f>
        <v>16.192962563843079</v>
      </c>
      <c r="AD130" s="13">
        <f t="shared" ref="AD130" si="858">AA130*100.4/100</f>
        <v>15.363619257692227</v>
      </c>
      <c r="AE130" s="13">
        <f t="shared" ref="AE130" si="859">AB130*101/100</f>
        <v>14.861282108414001</v>
      </c>
      <c r="AF130" s="13">
        <f t="shared" ref="AF130" si="860">AC130*100.2/100</f>
        <v>16.225348488970766</v>
      </c>
      <c r="AG130" s="13">
        <f t="shared" ref="AG130" si="861">AD130*100.4/100</f>
        <v>15.425073734722996</v>
      </c>
      <c r="AH130" s="13">
        <f t="shared" ref="AH130" si="862">AE130*101/100</f>
        <v>15.009894929498142</v>
      </c>
      <c r="AI130" s="13">
        <f t="shared" ref="AI130" si="863">AF130*100.2/100</f>
        <v>16.257799185948709</v>
      </c>
      <c r="AJ130" s="13">
        <f t="shared" ref="AJ130" si="864">AG130*100.4/100</f>
        <v>15.486774029661889</v>
      </c>
      <c r="AK130" s="13">
        <f t="shared" ref="AK130" si="865">AH130*101/100</f>
        <v>15.159993878793124</v>
      </c>
      <c r="AL130" s="13">
        <f t="shared" ref="AL130" si="866">AI130*100.2/100</f>
        <v>16.290314784320607</v>
      </c>
      <c r="AM130" s="13">
        <f t="shared" ref="AM130" si="867">AJ130*100.4/100</f>
        <v>15.548721125780537</v>
      </c>
      <c r="AN130" s="13">
        <f t="shared" ref="AN130" si="868">AK130*101/100</f>
        <v>15.311593817581054</v>
      </c>
      <c r="AO130" s="13">
        <f t="shared" ref="AO130" si="869">AL130*100.2/100</f>
        <v>16.322895413889249</v>
      </c>
      <c r="AP130" s="13">
        <f t="shared" ref="AP130" si="870">AM130*100.4/100</f>
        <v>15.610916010283658</v>
      </c>
      <c r="AQ130" s="13">
        <f t="shared" ref="AQ130" si="871">AN130*101/100</f>
        <v>15.464709755756864</v>
      </c>
      <c r="AR130" s="13">
        <f t="shared" ref="AR130" si="872">AO130*100.2/100</f>
        <v>16.355541204717028</v>
      </c>
      <c r="AS130" s="13">
        <f t="shared" ref="AS130" si="873">AP130*100.4/100</f>
        <v>15.673359674324793</v>
      </c>
      <c r="AT130" s="13">
        <f t="shared" ref="AT130" si="874">AQ130*101/100</f>
        <v>15.619356853314432</v>
      </c>
    </row>
    <row r="131" spans="1:46" ht="16.5" customHeight="1" x14ac:dyDescent="0.2">
      <c r="A131" s="4"/>
      <c r="B131" s="11" t="s">
        <v>145</v>
      </c>
      <c r="C131" s="20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</row>
    <row r="132" spans="1:46" ht="16.5" customHeight="1" x14ac:dyDescent="0.2">
      <c r="A132" s="4"/>
      <c r="B132" s="14" t="s">
        <v>146</v>
      </c>
      <c r="C132" s="20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</row>
    <row r="133" spans="1:46" ht="27" customHeight="1" x14ac:dyDescent="0.2">
      <c r="A133" s="4"/>
      <c r="B133" s="15" t="s">
        <v>147</v>
      </c>
      <c r="C133" s="20">
        <v>37.6</v>
      </c>
      <c r="D133" s="21">
        <v>37.6</v>
      </c>
      <c r="E133" s="21">
        <f t="shared" ref="E133:E139" si="875">D133*100.1/100</f>
        <v>37.637599999999999</v>
      </c>
      <c r="F133" s="21">
        <f t="shared" ref="F133:F139" si="876">D133*100.2/100</f>
        <v>37.675200000000004</v>
      </c>
      <c r="G133" s="21">
        <f t="shared" ref="G133:G139" si="877">D133*100.7/100</f>
        <v>37.863199999999999</v>
      </c>
      <c r="H133" s="21">
        <f t="shared" ref="H133:H139" si="878">E133*100.2/100</f>
        <v>37.712875199999999</v>
      </c>
      <c r="I133" s="21">
        <f t="shared" ref="I133:I139" si="879">G133*100.6/100</f>
        <v>38.090379200000001</v>
      </c>
      <c r="J133" s="21">
        <f t="shared" ref="J133:J139" si="880">G133*100.9/100</f>
        <v>38.203968800000006</v>
      </c>
      <c r="K133" s="21">
        <f t="shared" ref="K133:K139" si="881">H133*100.2/100</f>
        <v>37.7883009504</v>
      </c>
      <c r="L133" s="21">
        <f t="shared" ref="L133:L139" si="882">J133*100.6/100</f>
        <v>38.433192612800006</v>
      </c>
      <c r="M133" s="21">
        <f t="shared" ref="M133:M139" si="883">J133*100.9/100</f>
        <v>38.547804519200007</v>
      </c>
      <c r="N133" s="13">
        <f t="shared" ref="N133:N139" si="884">K133*100.2/100</f>
        <v>37.863877552300799</v>
      </c>
      <c r="O133" s="13">
        <f t="shared" ref="O133:O139" si="885">M133*100.6/100</f>
        <v>38.779091346315205</v>
      </c>
      <c r="P133" s="13">
        <f t="shared" ref="P133:P139" si="886">M133*100.9/100</f>
        <v>38.894734759872811</v>
      </c>
      <c r="Q133" s="13">
        <f t="shared" ref="Q133:Q139" si="887">N133*100.2/100</f>
        <v>37.939605307405401</v>
      </c>
      <c r="R133" s="13">
        <f t="shared" ref="R133:R139" si="888">P133*100.6/100</f>
        <v>39.128103168432041</v>
      </c>
      <c r="S133" s="13">
        <f t="shared" ref="S133:S139" si="889">P133*100.9/100</f>
        <v>39.24478737271167</v>
      </c>
      <c r="T133" s="13">
        <f t="shared" ref="T133:T139" si="890">Q133*100.2/100</f>
        <v>38.015484518020209</v>
      </c>
      <c r="U133" s="13">
        <f t="shared" ref="U133:U139" si="891">S133*100.6/100</f>
        <v>39.48025609694794</v>
      </c>
      <c r="V133" s="13">
        <f t="shared" ref="V133:V139" si="892">S133*100.9/100</f>
        <v>39.597990459066075</v>
      </c>
      <c r="W133" s="13">
        <f t="shared" ref="W133:W139" si="893">T133*100.2/100</f>
        <v>38.091515487056249</v>
      </c>
      <c r="X133" s="13">
        <f t="shared" ref="X133:X139" si="894">V133*100.6/100</f>
        <v>39.83557840182047</v>
      </c>
      <c r="Y133" s="13">
        <f t="shared" ref="Y133:Y139" si="895">V133*100.9/100</f>
        <v>39.954372373197671</v>
      </c>
      <c r="Z133" s="13">
        <f t="shared" ref="Z133:Z139" si="896">W133*100.2/100</f>
        <v>38.167698518030363</v>
      </c>
      <c r="AA133" s="13">
        <f t="shared" ref="AA133:AA139" si="897">Y133*100.6/100</f>
        <v>40.194098607436857</v>
      </c>
      <c r="AB133" s="13">
        <f t="shared" ref="AB133:AB139" si="898">Y133*100.9/100</f>
        <v>40.313961724556449</v>
      </c>
      <c r="AC133" s="13">
        <f t="shared" ref="AC133:AC139" si="899">Z133*100.2/100</f>
        <v>38.244033915066424</v>
      </c>
      <c r="AD133" s="13">
        <f t="shared" ref="AD133:AD139" si="900">AB133*100.6/100</f>
        <v>40.555845494903785</v>
      </c>
      <c r="AE133" s="13">
        <f t="shared" ref="AE133:AE139" si="901">AB133*100.9/100</f>
        <v>40.676787380077457</v>
      </c>
      <c r="AF133" s="13">
        <f t="shared" ref="AF133:AF139" si="902">AC133*100.2/100</f>
        <v>38.320521982896558</v>
      </c>
      <c r="AG133" s="13">
        <f t="shared" ref="AG133:AG139" si="903">AE133*100.6/100</f>
        <v>40.920848104357923</v>
      </c>
      <c r="AH133" s="13">
        <f t="shared" ref="AH133:AH139" si="904">AE133*100.9/100</f>
        <v>41.042878466498159</v>
      </c>
      <c r="AI133" s="13">
        <f t="shared" ref="AI133:AI139" si="905">AF133*100.2/100</f>
        <v>38.397163026862351</v>
      </c>
      <c r="AJ133" s="13">
        <f t="shared" ref="AJ133:AJ139" si="906">AH133*100.6/100</f>
        <v>41.289135737297144</v>
      </c>
      <c r="AK133" s="13">
        <f t="shared" ref="AK133:AK139" si="907">AH133*100.9/100</f>
        <v>41.412264372696647</v>
      </c>
      <c r="AL133" s="13">
        <f t="shared" ref="AL133:AL139" si="908">AI133*100.2/100</f>
        <v>38.473957352916074</v>
      </c>
      <c r="AM133" s="13">
        <f t="shared" ref="AM133:AM139" si="909">AK133*100.6/100</f>
        <v>41.66073795893282</v>
      </c>
      <c r="AN133" s="13">
        <f t="shared" ref="AN133:AN139" si="910">AK133*100.9/100</f>
        <v>41.784974752050921</v>
      </c>
      <c r="AO133" s="13">
        <f t="shared" ref="AO133:AO139" si="911">AL133*100.2/100</f>
        <v>38.550905267621907</v>
      </c>
      <c r="AP133" s="13">
        <f t="shared" ref="AP133:AP139" si="912">AN133*100.6/100</f>
        <v>42.035684600563229</v>
      </c>
      <c r="AQ133" s="13">
        <f t="shared" ref="AQ133:AQ139" si="913">AN133*100.9/100</f>
        <v>42.16103952481938</v>
      </c>
      <c r="AR133" s="13">
        <f t="shared" ref="AR133:AR139" si="914">AO133*100.2/100</f>
        <v>38.628007078157154</v>
      </c>
      <c r="AS133" s="13">
        <f t="shared" ref="AS133:AS139" si="915">AQ133*100.6/100</f>
        <v>42.414005761968291</v>
      </c>
      <c r="AT133" s="13">
        <f t="shared" ref="AT133:AT139" si="916">AQ133*100.9/100</f>
        <v>42.540488880542753</v>
      </c>
    </row>
    <row r="134" spans="1:46" ht="27" customHeight="1" x14ac:dyDescent="0.2">
      <c r="A134" s="4"/>
      <c r="B134" s="15" t="s">
        <v>148</v>
      </c>
      <c r="C134" s="20">
        <v>6.2</v>
      </c>
      <c r="D134" s="21">
        <v>6.3</v>
      </c>
      <c r="E134" s="21">
        <f t="shared" si="875"/>
        <v>6.3063000000000002</v>
      </c>
      <c r="F134" s="21">
        <f t="shared" si="876"/>
        <v>6.3125999999999998</v>
      </c>
      <c r="G134" s="21">
        <f t="shared" si="877"/>
        <v>6.3441000000000001</v>
      </c>
      <c r="H134" s="21">
        <f t="shared" si="878"/>
        <v>6.3189126</v>
      </c>
      <c r="I134" s="21">
        <f t="shared" si="879"/>
        <v>6.3821645999999994</v>
      </c>
      <c r="J134" s="21">
        <f t="shared" si="880"/>
        <v>6.4011968999999995</v>
      </c>
      <c r="K134" s="21">
        <f t="shared" si="881"/>
        <v>6.3315504252000006</v>
      </c>
      <c r="L134" s="21">
        <f t="shared" si="882"/>
        <v>6.4396040813999988</v>
      </c>
      <c r="M134" s="21">
        <f t="shared" si="883"/>
        <v>6.4588076721000007</v>
      </c>
      <c r="N134" s="13">
        <f t="shared" si="884"/>
        <v>6.3442135260504005</v>
      </c>
      <c r="O134" s="13">
        <f t="shared" si="885"/>
        <v>6.4975605181325999</v>
      </c>
      <c r="P134" s="13">
        <f t="shared" si="886"/>
        <v>6.5169369411489013</v>
      </c>
      <c r="Q134" s="13">
        <f t="shared" si="887"/>
        <v>6.3569019531025015</v>
      </c>
      <c r="R134" s="13">
        <f t="shared" si="888"/>
        <v>6.556038562795794</v>
      </c>
      <c r="S134" s="13">
        <f t="shared" si="889"/>
        <v>6.5755893736192421</v>
      </c>
      <c r="T134" s="13">
        <f t="shared" si="890"/>
        <v>6.369615757008706</v>
      </c>
      <c r="U134" s="13">
        <f t="shared" si="891"/>
        <v>6.6150429098609571</v>
      </c>
      <c r="V134" s="13">
        <f t="shared" si="892"/>
        <v>6.6347696779818159</v>
      </c>
      <c r="W134" s="13">
        <f t="shared" si="893"/>
        <v>6.3823549885227235</v>
      </c>
      <c r="X134" s="13">
        <f t="shared" si="894"/>
        <v>6.6745782960497069</v>
      </c>
      <c r="Y134" s="13">
        <f t="shared" si="895"/>
        <v>6.6944826050836523</v>
      </c>
      <c r="Z134" s="13">
        <f t="shared" si="896"/>
        <v>6.3951196984997694</v>
      </c>
      <c r="AA134" s="13">
        <f t="shared" si="897"/>
        <v>6.7346495007141538</v>
      </c>
      <c r="AB134" s="13">
        <f t="shared" si="898"/>
        <v>6.754732948529405</v>
      </c>
      <c r="AC134" s="13">
        <f t="shared" si="899"/>
        <v>6.4079099378967692</v>
      </c>
      <c r="AD134" s="13">
        <f t="shared" si="900"/>
        <v>6.7952613462205811</v>
      </c>
      <c r="AE134" s="13">
        <f t="shared" si="901"/>
        <v>6.8155255450661691</v>
      </c>
      <c r="AF134" s="13">
        <f t="shared" si="902"/>
        <v>6.420725757772562</v>
      </c>
      <c r="AG134" s="13">
        <f t="shared" si="903"/>
        <v>6.8564186983365651</v>
      </c>
      <c r="AH134" s="13">
        <f t="shared" si="904"/>
        <v>6.8768652749717649</v>
      </c>
      <c r="AI134" s="13">
        <f t="shared" si="905"/>
        <v>6.4335672092881078</v>
      </c>
      <c r="AJ134" s="13">
        <f t="shared" si="906"/>
        <v>6.9181264666215956</v>
      </c>
      <c r="AK134" s="13">
        <f t="shared" si="907"/>
        <v>6.9387570624465118</v>
      </c>
      <c r="AL134" s="13">
        <f t="shared" si="908"/>
        <v>6.4464343437066836</v>
      </c>
      <c r="AM134" s="13">
        <f t="shared" si="909"/>
        <v>6.9803896048211902</v>
      </c>
      <c r="AN134" s="13">
        <f t="shared" si="910"/>
        <v>7.0012058760085312</v>
      </c>
      <c r="AO134" s="13">
        <f t="shared" si="911"/>
        <v>6.459327212394097</v>
      </c>
      <c r="AP134" s="13">
        <f t="shared" si="912"/>
        <v>7.0432131112645822</v>
      </c>
      <c r="AQ134" s="13">
        <f t="shared" si="913"/>
        <v>7.0642167288926085</v>
      </c>
      <c r="AR134" s="13">
        <f t="shared" si="914"/>
        <v>6.472245866818886</v>
      </c>
      <c r="AS134" s="13">
        <f t="shared" si="915"/>
        <v>7.1066020292659644</v>
      </c>
      <c r="AT134" s="13">
        <f t="shared" si="916"/>
        <v>7.1277946794526432</v>
      </c>
    </row>
    <row r="135" spans="1:46" ht="16.5" customHeight="1" x14ac:dyDescent="0.2">
      <c r="A135" s="4"/>
      <c r="B135" s="15" t="s">
        <v>149</v>
      </c>
      <c r="C135" s="20">
        <v>24.4</v>
      </c>
      <c r="D135" s="21">
        <v>24.4</v>
      </c>
      <c r="E135" s="21">
        <f t="shared" si="875"/>
        <v>24.424399999999995</v>
      </c>
      <c r="F135" s="21">
        <f t="shared" si="876"/>
        <v>24.448800000000002</v>
      </c>
      <c r="G135" s="21">
        <f t="shared" si="877"/>
        <v>24.570799999999998</v>
      </c>
      <c r="H135" s="21">
        <f t="shared" si="878"/>
        <v>24.473248799999997</v>
      </c>
      <c r="I135" s="21">
        <f t="shared" si="879"/>
        <v>24.718224799999998</v>
      </c>
      <c r="J135" s="21">
        <f t="shared" si="880"/>
        <v>24.791937199999996</v>
      </c>
      <c r="K135" s="21">
        <f t="shared" si="881"/>
        <v>24.522195297599996</v>
      </c>
      <c r="L135" s="21">
        <f t="shared" si="882"/>
        <v>24.940688823199995</v>
      </c>
      <c r="M135" s="21">
        <f t="shared" si="883"/>
        <v>25.015064634799998</v>
      </c>
      <c r="N135" s="13">
        <f t="shared" si="884"/>
        <v>24.571239688195195</v>
      </c>
      <c r="O135" s="13">
        <f t="shared" si="885"/>
        <v>25.165155022608797</v>
      </c>
      <c r="P135" s="13">
        <f t="shared" si="886"/>
        <v>25.240200216513198</v>
      </c>
      <c r="Q135" s="13">
        <f t="shared" si="887"/>
        <v>24.620382167571588</v>
      </c>
      <c r="R135" s="13">
        <f t="shared" si="888"/>
        <v>25.391641417812274</v>
      </c>
      <c r="S135" s="13">
        <f t="shared" si="889"/>
        <v>25.467362018461817</v>
      </c>
      <c r="T135" s="13">
        <f t="shared" si="890"/>
        <v>24.669622931906733</v>
      </c>
      <c r="U135" s="13">
        <f t="shared" si="891"/>
        <v>25.620166190572586</v>
      </c>
      <c r="V135" s="13">
        <f t="shared" si="892"/>
        <v>25.696568276627971</v>
      </c>
      <c r="W135" s="13">
        <f t="shared" si="893"/>
        <v>24.71896217777055</v>
      </c>
      <c r="X135" s="13">
        <f t="shared" si="894"/>
        <v>25.850747686287736</v>
      </c>
      <c r="Y135" s="13">
        <f t="shared" si="895"/>
        <v>25.927837391117624</v>
      </c>
      <c r="Z135" s="13">
        <f t="shared" si="896"/>
        <v>24.768400102126094</v>
      </c>
      <c r="AA135" s="13">
        <f t="shared" si="897"/>
        <v>26.083404415464329</v>
      </c>
      <c r="AB135" s="13">
        <f t="shared" si="898"/>
        <v>26.161187927637684</v>
      </c>
      <c r="AC135" s="13">
        <f t="shared" si="899"/>
        <v>24.817936902330349</v>
      </c>
      <c r="AD135" s="13">
        <f t="shared" si="900"/>
        <v>26.318155055203512</v>
      </c>
      <c r="AE135" s="13">
        <f t="shared" si="901"/>
        <v>26.396638618986426</v>
      </c>
      <c r="AF135" s="13">
        <f t="shared" si="902"/>
        <v>24.867572776135013</v>
      </c>
      <c r="AG135" s="13">
        <f t="shared" si="903"/>
        <v>26.555018450700345</v>
      </c>
      <c r="AH135" s="13">
        <f t="shared" si="904"/>
        <v>26.634208366557303</v>
      </c>
      <c r="AI135" s="13">
        <f t="shared" si="905"/>
        <v>24.917307921687282</v>
      </c>
      <c r="AJ135" s="13">
        <f t="shared" si="906"/>
        <v>26.794013616756647</v>
      </c>
      <c r="AK135" s="13">
        <f t="shared" si="907"/>
        <v>26.873916241856318</v>
      </c>
      <c r="AL135" s="13">
        <f t="shared" si="908"/>
        <v>24.967142537530659</v>
      </c>
      <c r="AM135" s="13">
        <f t="shared" si="909"/>
        <v>27.035159739307456</v>
      </c>
      <c r="AN135" s="13">
        <f t="shared" si="910"/>
        <v>27.115781488033026</v>
      </c>
      <c r="AO135" s="13">
        <f t="shared" si="911"/>
        <v>25.017076822605723</v>
      </c>
      <c r="AP135" s="13">
        <f t="shared" si="912"/>
        <v>27.27847617696122</v>
      </c>
      <c r="AQ135" s="13">
        <f t="shared" si="913"/>
        <v>27.359823521425323</v>
      </c>
      <c r="AR135" s="13">
        <f t="shared" si="914"/>
        <v>25.067110976250937</v>
      </c>
      <c r="AS135" s="13">
        <f t="shared" si="915"/>
        <v>27.523982462553871</v>
      </c>
      <c r="AT135" s="13">
        <f t="shared" si="916"/>
        <v>27.606061933118152</v>
      </c>
    </row>
    <row r="136" spans="1:46" ht="27" customHeight="1" x14ac:dyDescent="0.2">
      <c r="A136" s="4"/>
      <c r="B136" s="15" t="s">
        <v>150</v>
      </c>
      <c r="C136" s="20">
        <v>88.4</v>
      </c>
      <c r="D136" s="21">
        <v>88.4</v>
      </c>
      <c r="E136" s="21">
        <f t="shared" si="875"/>
        <v>88.488399999999999</v>
      </c>
      <c r="F136" s="21">
        <f t="shared" si="876"/>
        <v>88.576800000000006</v>
      </c>
      <c r="G136" s="21">
        <f t="shared" si="877"/>
        <v>89.018800000000013</v>
      </c>
      <c r="H136" s="21">
        <f t="shared" si="878"/>
        <v>88.66537679999999</v>
      </c>
      <c r="I136" s="21">
        <f t="shared" si="879"/>
        <v>89.552912800000016</v>
      </c>
      <c r="J136" s="21">
        <f t="shared" si="880"/>
        <v>89.819969200000017</v>
      </c>
      <c r="K136" s="21">
        <f t="shared" si="881"/>
        <v>88.842707553599993</v>
      </c>
      <c r="L136" s="21">
        <f t="shared" si="882"/>
        <v>90.35888901520002</v>
      </c>
      <c r="M136" s="21">
        <f t="shared" si="883"/>
        <v>90.628348922800015</v>
      </c>
      <c r="N136" s="13">
        <f t="shared" si="884"/>
        <v>89.020392968707199</v>
      </c>
      <c r="O136" s="13">
        <f t="shared" si="885"/>
        <v>91.172119016336808</v>
      </c>
      <c r="P136" s="13">
        <f t="shared" si="886"/>
        <v>91.444004063105226</v>
      </c>
      <c r="Q136" s="13">
        <f t="shared" si="887"/>
        <v>89.198433754644611</v>
      </c>
      <c r="R136" s="13">
        <f t="shared" si="888"/>
        <v>91.99266808748385</v>
      </c>
      <c r="S136" s="13">
        <f t="shared" si="889"/>
        <v>92.267000099673169</v>
      </c>
      <c r="T136" s="13">
        <f t="shared" si="890"/>
        <v>89.376830622153904</v>
      </c>
      <c r="U136" s="13">
        <f t="shared" si="891"/>
        <v>92.820602100271202</v>
      </c>
      <c r="V136" s="13">
        <f t="shared" si="892"/>
        <v>93.097403100570233</v>
      </c>
      <c r="W136" s="13">
        <f t="shared" si="893"/>
        <v>89.555584283398218</v>
      </c>
      <c r="X136" s="13">
        <f t="shared" si="894"/>
        <v>93.65598751917365</v>
      </c>
      <c r="Y136" s="13">
        <f t="shared" si="895"/>
        <v>93.935279728475365</v>
      </c>
      <c r="Z136" s="13">
        <f t="shared" si="896"/>
        <v>89.734695451965024</v>
      </c>
      <c r="AA136" s="13">
        <f t="shared" si="897"/>
        <v>94.498891406846212</v>
      </c>
      <c r="AB136" s="13">
        <f t="shared" si="898"/>
        <v>94.78069724603165</v>
      </c>
      <c r="AC136" s="13">
        <f t="shared" si="899"/>
        <v>89.914164842868956</v>
      </c>
      <c r="AD136" s="13">
        <f t="shared" si="900"/>
        <v>95.349381429507829</v>
      </c>
      <c r="AE136" s="13">
        <f t="shared" si="901"/>
        <v>95.63372352124594</v>
      </c>
      <c r="AF136" s="13">
        <f t="shared" si="902"/>
        <v>90.09399317255469</v>
      </c>
      <c r="AG136" s="13">
        <f t="shared" si="903"/>
        <v>96.207525862373402</v>
      </c>
      <c r="AH136" s="13">
        <f t="shared" si="904"/>
        <v>96.494427032937168</v>
      </c>
      <c r="AI136" s="13">
        <f t="shared" si="905"/>
        <v>90.274181158899808</v>
      </c>
      <c r="AJ136" s="13">
        <f t="shared" si="906"/>
        <v>97.073393595134789</v>
      </c>
      <c r="AK136" s="13">
        <f t="shared" si="907"/>
        <v>97.362876876233599</v>
      </c>
      <c r="AL136" s="13">
        <f t="shared" si="908"/>
        <v>90.454729521217615</v>
      </c>
      <c r="AM136" s="13">
        <f t="shared" si="909"/>
        <v>97.947054137490994</v>
      </c>
      <c r="AN136" s="13">
        <f t="shared" si="910"/>
        <v>98.239142768119706</v>
      </c>
      <c r="AO136" s="13">
        <f t="shared" si="911"/>
        <v>90.63563898026004</v>
      </c>
      <c r="AP136" s="13">
        <f t="shared" si="912"/>
        <v>98.828577624728425</v>
      </c>
      <c r="AQ136" s="13">
        <f t="shared" si="913"/>
        <v>99.123295053032777</v>
      </c>
      <c r="AR136" s="13">
        <f t="shared" si="914"/>
        <v>90.81691025822056</v>
      </c>
      <c r="AS136" s="13">
        <f t="shared" si="915"/>
        <v>99.718034823350976</v>
      </c>
      <c r="AT136" s="13">
        <f t="shared" si="916"/>
        <v>100.01540470851009</v>
      </c>
    </row>
    <row r="137" spans="1:46" ht="38.25" customHeight="1" x14ac:dyDescent="0.2">
      <c r="A137" s="4"/>
      <c r="B137" s="15" t="s">
        <v>151</v>
      </c>
      <c r="C137" s="20">
        <v>0</v>
      </c>
      <c r="D137" s="21">
        <v>0</v>
      </c>
      <c r="E137" s="21">
        <f t="shared" si="875"/>
        <v>0</v>
      </c>
      <c r="F137" s="21">
        <f t="shared" si="876"/>
        <v>0</v>
      </c>
      <c r="G137" s="21">
        <f t="shared" si="877"/>
        <v>0</v>
      </c>
      <c r="H137" s="21">
        <f t="shared" si="878"/>
        <v>0</v>
      </c>
      <c r="I137" s="21">
        <f t="shared" si="879"/>
        <v>0</v>
      </c>
      <c r="J137" s="21">
        <f t="shared" si="880"/>
        <v>0</v>
      </c>
      <c r="K137" s="21">
        <f t="shared" si="881"/>
        <v>0</v>
      </c>
      <c r="L137" s="21">
        <f t="shared" si="882"/>
        <v>0</v>
      </c>
      <c r="M137" s="21">
        <f t="shared" si="883"/>
        <v>0</v>
      </c>
      <c r="N137" s="13">
        <f t="shared" si="884"/>
        <v>0</v>
      </c>
      <c r="O137" s="13">
        <f t="shared" si="885"/>
        <v>0</v>
      </c>
      <c r="P137" s="13">
        <f t="shared" si="886"/>
        <v>0</v>
      </c>
      <c r="Q137" s="13">
        <f t="shared" si="887"/>
        <v>0</v>
      </c>
      <c r="R137" s="13">
        <f t="shared" si="888"/>
        <v>0</v>
      </c>
      <c r="S137" s="13">
        <f t="shared" si="889"/>
        <v>0</v>
      </c>
      <c r="T137" s="13">
        <f t="shared" si="890"/>
        <v>0</v>
      </c>
      <c r="U137" s="13">
        <f t="shared" si="891"/>
        <v>0</v>
      </c>
      <c r="V137" s="13">
        <f t="shared" si="892"/>
        <v>0</v>
      </c>
      <c r="W137" s="13">
        <f t="shared" si="893"/>
        <v>0</v>
      </c>
      <c r="X137" s="13">
        <f t="shared" si="894"/>
        <v>0</v>
      </c>
      <c r="Y137" s="13">
        <f t="shared" si="895"/>
        <v>0</v>
      </c>
      <c r="Z137" s="13">
        <f t="shared" si="896"/>
        <v>0</v>
      </c>
      <c r="AA137" s="13">
        <f t="shared" si="897"/>
        <v>0</v>
      </c>
      <c r="AB137" s="13">
        <f t="shared" si="898"/>
        <v>0</v>
      </c>
      <c r="AC137" s="13">
        <f t="shared" si="899"/>
        <v>0</v>
      </c>
      <c r="AD137" s="13">
        <f t="shared" si="900"/>
        <v>0</v>
      </c>
      <c r="AE137" s="13">
        <f t="shared" si="901"/>
        <v>0</v>
      </c>
      <c r="AF137" s="13">
        <f t="shared" si="902"/>
        <v>0</v>
      </c>
      <c r="AG137" s="13">
        <f t="shared" si="903"/>
        <v>0</v>
      </c>
      <c r="AH137" s="13">
        <f t="shared" si="904"/>
        <v>0</v>
      </c>
      <c r="AI137" s="13">
        <f t="shared" si="905"/>
        <v>0</v>
      </c>
      <c r="AJ137" s="13">
        <f t="shared" si="906"/>
        <v>0</v>
      </c>
      <c r="AK137" s="13">
        <f t="shared" si="907"/>
        <v>0</v>
      </c>
      <c r="AL137" s="13">
        <f t="shared" si="908"/>
        <v>0</v>
      </c>
      <c r="AM137" s="13">
        <f t="shared" si="909"/>
        <v>0</v>
      </c>
      <c r="AN137" s="13">
        <f t="shared" si="910"/>
        <v>0</v>
      </c>
      <c r="AO137" s="13">
        <f t="shared" si="911"/>
        <v>0</v>
      </c>
      <c r="AP137" s="13">
        <f t="shared" si="912"/>
        <v>0</v>
      </c>
      <c r="AQ137" s="13">
        <f t="shared" si="913"/>
        <v>0</v>
      </c>
      <c r="AR137" s="13">
        <f t="shared" si="914"/>
        <v>0</v>
      </c>
      <c r="AS137" s="13">
        <f t="shared" si="915"/>
        <v>0</v>
      </c>
      <c r="AT137" s="13">
        <f t="shared" si="916"/>
        <v>0</v>
      </c>
    </row>
    <row r="138" spans="1:46" ht="27" customHeight="1" x14ac:dyDescent="0.2">
      <c r="A138" s="4"/>
      <c r="B138" s="15" t="s">
        <v>152</v>
      </c>
      <c r="C138" s="20"/>
      <c r="D138" s="21"/>
      <c r="E138" s="21">
        <f t="shared" si="875"/>
        <v>0</v>
      </c>
      <c r="F138" s="21">
        <f t="shared" si="876"/>
        <v>0</v>
      </c>
      <c r="G138" s="21">
        <f t="shared" si="877"/>
        <v>0</v>
      </c>
      <c r="H138" s="21">
        <f t="shared" si="878"/>
        <v>0</v>
      </c>
      <c r="I138" s="21">
        <f t="shared" si="879"/>
        <v>0</v>
      </c>
      <c r="J138" s="21">
        <f t="shared" si="880"/>
        <v>0</v>
      </c>
      <c r="K138" s="21">
        <f t="shared" si="881"/>
        <v>0</v>
      </c>
      <c r="L138" s="21">
        <f t="shared" si="882"/>
        <v>0</v>
      </c>
      <c r="M138" s="21">
        <f t="shared" si="883"/>
        <v>0</v>
      </c>
      <c r="N138" s="13">
        <f t="shared" si="884"/>
        <v>0</v>
      </c>
      <c r="O138" s="13">
        <f t="shared" si="885"/>
        <v>0</v>
      </c>
      <c r="P138" s="13">
        <f t="shared" si="886"/>
        <v>0</v>
      </c>
      <c r="Q138" s="13">
        <f t="shared" si="887"/>
        <v>0</v>
      </c>
      <c r="R138" s="13">
        <f t="shared" si="888"/>
        <v>0</v>
      </c>
      <c r="S138" s="13">
        <f t="shared" si="889"/>
        <v>0</v>
      </c>
      <c r="T138" s="13">
        <f t="shared" si="890"/>
        <v>0</v>
      </c>
      <c r="U138" s="13">
        <f t="shared" si="891"/>
        <v>0</v>
      </c>
      <c r="V138" s="13">
        <f t="shared" si="892"/>
        <v>0</v>
      </c>
      <c r="W138" s="13">
        <f t="shared" si="893"/>
        <v>0</v>
      </c>
      <c r="X138" s="13">
        <f t="shared" si="894"/>
        <v>0</v>
      </c>
      <c r="Y138" s="13">
        <f t="shared" si="895"/>
        <v>0</v>
      </c>
      <c r="Z138" s="13">
        <f t="shared" si="896"/>
        <v>0</v>
      </c>
      <c r="AA138" s="13">
        <f t="shared" si="897"/>
        <v>0</v>
      </c>
      <c r="AB138" s="13">
        <f t="shared" si="898"/>
        <v>0</v>
      </c>
      <c r="AC138" s="13">
        <f t="shared" si="899"/>
        <v>0</v>
      </c>
      <c r="AD138" s="13">
        <f t="shared" si="900"/>
        <v>0</v>
      </c>
      <c r="AE138" s="13">
        <f t="shared" si="901"/>
        <v>0</v>
      </c>
      <c r="AF138" s="13">
        <f t="shared" si="902"/>
        <v>0</v>
      </c>
      <c r="AG138" s="13">
        <f t="shared" si="903"/>
        <v>0</v>
      </c>
      <c r="AH138" s="13">
        <f t="shared" si="904"/>
        <v>0</v>
      </c>
      <c r="AI138" s="13">
        <f t="shared" si="905"/>
        <v>0</v>
      </c>
      <c r="AJ138" s="13">
        <f t="shared" si="906"/>
        <v>0</v>
      </c>
      <c r="AK138" s="13">
        <f t="shared" si="907"/>
        <v>0</v>
      </c>
      <c r="AL138" s="13">
        <f t="shared" si="908"/>
        <v>0</v>
      </c>
      <c r="AM138" s="13">
        <f t="shared" si="909"/>
        <v>0</v>
      </c>
      <c r="AN138" s="13">
        <f t="shared" si="910"/>
        <v>0</v>
      </c>
      <c r="AO138" s="13">
        <f t="shared" si="911"/>
        <v>0</v>
      </c>
      <c r="AP138" s="13">
        <f t="shared" si="912"/>
        <v>0</v>
      </c>
      <c r="AQ138" s="13">
        <f t="shared" si="913"/>
        <v>0</v>
      </c>
      <c r="AR138" s="13">
        <f t="shared" si="914"/>
        <v>0</v>
      </c>
      <c r="AS138" s="13">
        <f t="shared" si="915"/>
        <v>0</v>
      </c>
      <c r="AT138" s="13">
        <f t="shared" si="916"/>
        <v>0</v>
      </c>
    </row>
    <row r="139" spans="1:46" ht="27" customHeight="1" x14ac:dyDescent="0.2">
      <c r="A139" s="4"/>
      <c r="B139" s="15" t="s">
        <v>153</v>
      </c>
      <c r="C139" s="20">
        <v>943</v>
      </c>
      <c r="D139" s="21">
        <v>943</v>
      </c>
      <c r="E139" s="21">
        <f t="shared" si="875"/>
        <v>943.94299999999987</v>
      </c>
      <c r="F139" s="21">
        <f t="shared" si="876"/>
        <v>944.88600000000008</v>
      </c>
      <c r="G139" s="21">
        <f t="shared" si="877"/>
        <v>949.60100000000011</v>
      </c>
      <c r="H139" s="21">
        <f t="shared" si="878"/>
        <v>945.83088599999985</v>
      </c>
      <c r="I139" s="21">
        <f t="shared" si="879"/>
        <v>955.29860599999995</v>
      </c>
      <c r="J139" s="21">
        <f t="shared" si="880"/>
        <v>958.14740900000015</v>
      </c>
      <c r="K139" s="21">
        <f t="shared" si="881"/>
        <v>947.72254777199987</v>
      </c>
      <c r="L139" s="21">
        <f t="shared" si="882"/>
        <v>963.8962934540001</v>
      </c>
      <c r="M139" s="21">
        <f t="shared" si="883"/>
        <v>966.77073568100025</v>
      </c>
      <c r="N139" s="13">
        <f t="shared" si="884"/>
        <v>949.61799286754399</v>
      </c>
      <c r="O139" s="13">
        <f t="shared" si="885"/>
        <v>972.57136009508611</v>
      </c>
      <c r="P139" s="13">
        <f t="shared" si="886"/>
        <v>975.47167230212926</v>
      </c>
      <c r="Q139" s="13">
        <f t="shared" si="887"/>
        <v>951.51722885327911</v>
      </c>
      <c r="R139" s="13">
        <f t="shared" si="888"/>
        <v>981.32450233594193</v>
      </c>
      <c r="S139" s="13">
        <f t="shared" si="889"/>
        <v>984.25091735284843</v>
      </c>
      <c r="T139" s="13">
        <f t="shared" si="890"/>
        <v>953.42026331098577</v>
      </c>
      <c r="U139" s="13">
        <f t="shared" si="891"/>
        <v>990.15642285696549</v>
      </c>
      <c r="V139" s="13">
        <f t="shared" si="892"/>
        <v>993.10917560902408</v>
      </c>
      <c r="W139" s="13">
        <f t="shared" si="893"/>
        <v>955.32710383760775</v>
      </c>
      <c r="X139" s="13">
        <f t="shared" si="894"/>
        <v>999.06783066267815</v>
      </c>
      <c r="Y139" s="13">
        <f t="shared" si="895"/>
        <v>1002.0471581895052</v>
      </c>
      <c r="Z139" s="13">
        <f t="shared" si="896"/>
        <v>957.23775804528293</v>
      </c>
      <c r="AA139" s="13">
        <f t="shared" si="897"/>
        <v>1008.0594411386421</v>
      </c>
      <c r="AB139" s="13">
        <f t="shared" si="898"/>
        <v>1011.0655826132108</v>
      </c>
      <c r="AC139" s="13">
        <f t="shared" si="899"/>
        <v>959.15223356137358</v>
      </c>
      <c r="AD139" s="13">
        <f t="shared" si="900"/>
        <v>1017.1319761088901</v>
      </c>
      <c r="AE139" s="13">
        <f t="shared" si="901"/>
        <v>1020.1651728567298</v>
      </c>
      <c r="AF139" s="13">
        <f t="shared" si="902"/>
        <v>961.07053802849634</v>
      </c>
      <c r="AG139" s="13">
        <f t="shared" si="903"/>
        <v>1026.28616389387</v>
      </c>
      <c r="AH139" s="13">
        <f t="shared" si="904"/>
        <v>1029.3466594124404</v>
      </c>
      <c r="AI139" s="13">
        <f t="shared" si="905"/>
        <v>962.99267910455342</v>
      </c>
      <c r="AJ139" s="13">
        <f t="shared" si="906"/>
        <v>1035.5227393689152</v>
      </c>
      <c r="AK139" s="13">
        <f t="shared" si="907"/>
        <v>1038.6107793471524</v>
      </c>
      <c r="AL139" s="13">
        <f t="shared" si="908"/>
        <v>964.91866446276254</v>
      </c>
      <c r="AM139" s="13">
        <f t="shared" si="909"/>
        <v>1044.8424440232352</v>
      </c>
      <c r="AN139" s="13">
        <f t="shared" si="910"/>
        <v>1047.9582763612768</v>
      </c>
      <c r="AO139" s="13">
        <f t="shared" si="911"/>
        <v>966.84850179168802</v>
      </c>
      <c r="AP139" s="13">
        <f t="shared" si="912"/>
        <v>1054.2460260194443</v>
      </c>
      <c r="AQ139" s="13">
        <f t="shared" si="913"/>
        <v>1057.3899008485284</v>
      </c>
      <c r="AR139" s="13">
        <f t="shared" si="914"/>
        <v>968.78219879527137</v>
      </c>
      <c r="AS139" s="13">
        <f t="shared" si="915"/>
        <v>1063.7342402536194</v>
      </c>
      <c r="AT139" s="13">
        <f t="shared" si="916"/>
        <v>1066.9064099561654</v>
      </c>
    </row>
    <row r="140" spans="1:46" ht="16.5" customHeight="1" x14ac:dyDescent="0.2">
      <c r="A140" s="4"/>
      <c r="B140" s="11" t="s">
        <v>154</v>
      </c>
      <c r="C140" s="20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</row>
    <row r="141" spans="1:46" ht="38.25" customHeight="1" x14ac:dyDescent="0.2">
      <c r="A141" s="4"/>
      <c r="B141" s="14" t="s">
        <v>155</v>
      </c>
      <c r="C141" s="20">
        <v>10.27</v>
      </c>
      <c r="D141" s="21">
        <v>10.29</v>
      </c>
      <c r="E141" s="21">
        <f>D141*100.1/100</f>
        <v>10.300289999999997</v>
      </c>
      <c r="F141" s="21">
        <f>D141*100.2/100</f>
        <v>10.31058</v>
      </c>
      <c r="G141" s="21">
        <f>D141*100.7/100</f>
        <v>10.362029999999999</v>
      </c>
      <c r="H141" s="21">
        <f>E141*100.2/100</f>
        <v>10.320890579999999</v>
      </c>
      <c r="I141" s="21">
        <f>G141*100.6/100</f>
        <v>10.424202179999998</v>
      </c>
      <c r="J141" s="21">
        <f>G141*100.9/100</f>
        <v>10.455288269999999</v>
      </c>
      <c r="K141" s="21">
        <f t="shared" ref="K141" si="917">H141*100.2/100</f>
        <v>10.341532361159999</v>
      </c>
      <c r="L141" s="21">
        <f t="shared" ref="L141" si="918">J141*100.6/100</f>
        <v>10.518019999619998</v>
      </c>
      <c r="M141" s="21">
        <f t="shared" ref="M141" si="919">J141*100.9/100</f>
        <v>10.549385864429999</v>
      </c>
      <c r="N141" s="13">
        <f t="shared" ref="N141" si="920">K141*100.2/100</f>
        <v>10.362215425882319</v>
      </c>
      <c r="O141" s="13">
        <f t="shared" ref="O141" si="921">M141*100.6/100</f>
        <v>10.612682179616579</v>
      </c>
      <c r="P141" s="13">
        <f t="shared" ref="P141" si="922">M141*100.9/100</f>
        <v>10.644330337209869</v>
      </c>
      <c r="Q141" s="13">
        <f t="shared" ref="Q141" si="923">N141*100.2/100</f>
        <v>10.382939856734083</v>
      </c>
      <c r="R141" s="13">
        <f t="shared" ref="R141" si="924">P141*100.6/100</f>
        <v>10.708196319233128</v>
      </c>
      <c r="S141" s="13">
        <f t="shared" ref="S141" si="925">P141*100.9/100</f>
        <v>10.740129310244759</v>
      </c>
      <c r="T141" s="13">
        <f t="shared" ref="T141" si="926">Q141*100.2/100</f>
        <v>10.403705736447552</v>
      </c>
      <c r="U141" s="13">
        <f t="shared" ref="U141" si="927">S141*100.6/100</f>
        <v>10.804570086106228</v>
      </c>
      <c r="V141" s="13">
        <f t="shared" ref="V141" si="928">S141*100.9/100</f>
        <v>10.836790474036963</v>
      </c>
      <c r="W141" s="13">
        <f t="shared" ref="W141" si="929">T141*100.2/100</f>
        <v>10.424513147920447</v>
      </c>
      <c r="X141" s="13">
        <f t="shared" ref="X141" si="930">V141*100.6/100</f>
        <v>10.901811216881185</v>
      </c>
      <c r="Y141" s="13">
        <f t="shared" ref="Y141" si="931">V141*100.9/100</f>
        <v>10.934321588303296</v>
      </c>
      <c r="Z141" s="13">
        <f t="shared" ref="Z141" si="932">W141*100.2/100</f>
        <v>10.445362174216289</v>
      </c>
      <c r="AA141" s="13">
        <f t="shared" ref="AA141" si="933">Y141*100.6/100</f>
        <v>10.999927517833116</v>
      </c>
      <c r="AB141" s="13">
        <f t="shared" ref="AB141" si="934">Y141*100.9/100</f>
        <v>11.032730482598026</v>
      </c>
      <c r="AC141" s="13">
        <f t="shared" ref="AC141" si="935">Z141*100.2/100</f>
        <v>10.466252898564722</v>
      </c>
      <c r="AD141" s="13">
        <f t="shared" ref="AD141" si="936">AB141*100.6/100</f>
        <v>11.098926865493613</v>
      </c>
      <c r="AE141" s="13">
        <f t="shared" ref="AE141" si="937">AB141*100.9/100</f>
        <v>11.132025056941409</v>
      </c>
      <c r="AF141" s="13">
        <f t="shared" ref="AF141" si="938">AC141*100.2/100</f>
        <v>10.487185404361851</v>
      </c>
      <c r="AG141" s="13">
        <f t="shared" ref="AG141" si="939">AE141*100.6/100</f>
        <v>11.198817207283057</v>
      </c>
      <c r="AH141" s="13">
        <f t="shared" ref="AH141" si="940">AE141*100.9/100</f>
        <v>11.232213282453881</v>
      </c>
      <c r="AI141" s="13">
        <f t="shared" ref="AI141" si="941">AF141*100.2/100</f>
        <v>10.508159775170576</v>
      </c>
      <c r="AJ141" s="13">
        <f t="shared" ref="AJ141" si="942">AH141*100.6/100</f>
        <v>11.299606562148604</v>
      </c>
      <c r="AK141" s="13">
        <f t="shared" ref="AK141" si="943">AH141*100.9/100</f>
        <v>11.333303201995966</v>
      </c>
      <c r="AL141" s="13">
        <f t="shared" ref="AL141" si="944">AI141*100.2/100</f>
        <v>10.529176094720917</v>
      </c>
      <c r="AM141" s="13">
        <f t="shared" ref="AM141" si="945">AK141*100.6/100</f>
        <v>11.401303021207941</v>
      </c>
      <c r="AN141" s="13">
        <f t="shared" ref="AN141" si="946">AK141*100.9/100</f>
        <v>11.435302930813929</v>
      </c>
      <c r="AO141" s="13">
        <f t="shared" ref="AO141" si="947">AL141*100.2/100</f>
        <v>10.550234446910359</v>
      </c>
      <c r="AP141" s="13">
        <f t="shared" ref="AP141" si="948">AN141*100.6/100</f>
        <v>11.503914748398813</v>
      </c>
      <c r="AQ141" s="13">
        <f t="shared" ref="AQ141" si="949">AN141*100.9/100</f>
        <v>11.538220657191255</v>
      </c>
      <c r="AR141" s="13">
        <f t="shared" ref="AR141" si="950">AO141*100.2/100</f>
        <v>10.571334915804179</v>
      </c>
      <c r="AS141" s="13">
        <f t="shared" ref="AS141" si="951">AQ141*100.6/100</f>
        <v>11.607449981134403</v>
      </c>
      <c r="AT141" s="13">
        <f t="shared" ref="AT141" si="952">AQ141*100.9/100</f>
        <v>11.642064643105977</v>
      </c>
    </row>
    <row r="142" spans="1:46" ht="27" customHeight="1" x14ac:dyDescent="0.2">
      <c r="A142" s="4"/>
      <c r="B142" s="14" t="s">
        <v>156</v>
      </c>
      <c r="C142" s="20">
        <v>26.05</v>
      </c>
      <c r="D142" s="21">
        <v>26.07</v>
      </c>
      <c r="E142" s="21">
        <f>D142*100.1/100</f>
        <v>26.096070000000001</v>
      </c>
      <c r="F142" s="21">
        <f>D142*100.2/100</f>
        <v>26.122139999999998</v>
      </c>
      <c r="G142" s="21">
        <f>D142*100.7/100</f>
        <v>26.252490000000002</v>
      </c>
      <c r="H142" s="21">
        <f>E142*100.2/100</f>
        <v>26.14826214</v>
      </c>
      <c r="I142" s="21">
        <f>G142*100.6/100</f>
        <v>26.41000494</v>
      </c>
      <c r="J142" s="21">
        <f>G142*100.9/100</f>
        <v>26.488762410000003</v>
      </c>
      <c r="K142" s="21">
        <f t="shared" ref="K142" si="953">H142*100.2/100</f>
        <v>26.200558664280003</v>
      </c>
      <c r="L142" s="21">
        <f t="shared" ref="L142" si="954">J142*100.6/100</f>
        <v>26.647694984460003</v>
      </c>
      <c r="M142" s="21">
        <f t="shared" ref="M142" si="955">J142*100.9/100</f>
        <v>26.727161271690008</v>
      </c>
      <c r="N142" s="13">
        <f t="shared" ref="N142" si="956">K142*100.2/100</f>
        <v>26.252959781608567</v>
      </c>
      <c r="O142" s="13">
        <f t="shared" ref="O142" si="957">M142*100.6/100</f>
        <v>26.887524239320147</v>
      </c>
      <c r="P142" s="13">
        <f t="shared" ref="P142" si="958">M142*100.9/100</f>
        <v>26.967705723135218</v>
      </c>
      <c r="Q142" s="13">
        <f t="shared" ref="Q142" si="959">N142*100.2/100</f>
        <v>26.305465701171784</v>
      </c>
      <c r="R142" s="13">
        <f t="shared" ref="R142" si="960">P142*100.6/100</f>
        <v>27.12951195747403</v>
      </c>
      <c r="S142" s="13">
        <f t="shared" ref="S142" si="961">P142*100.9/100</f>
        <v>27.210415074643439</v>
      </c>
      <c r="T142" s="13">
        <f t="shared" ref="T142" si="962">Q142*100.2/100</f>
        <v>26.358076632574129</v>
      </c>
      <c r="U142" s="13">
        <f t="shared" ref="U142" si="963">S142*100.6/100</f>
        <v>27.373677565091299</v>
      </c>
      <c r="V142" s="13">
        <f t="shared" ref="V142" si="964">S142*100.9/100</f>
        <v>27.455308810315231</v>
      </c>
      <c r="W142" s="13">
        <f t="shared" ref="W142" si="965">T142*100.2/100</f>
        <v>26.410792785839277</v>
      </c>
      <c r="X142" s="13">
        <f t="shared" ref="X142" si="966">V142*100.6/100</f>
        <v>27.620040663177118</v>
      </c>
      <c r="Y142" s="13">
        <f t="shared" ref="Y142" si="967">V142*100.9/100</f>
        <v>27.702406589608067</v>
      </c>
      <c r="Z142" s="13">
        <f t="shared" ref="Z142" si="968">W142*100.2/100</f>
        <v>26.463614371410959</v>
      </c>
      <c r="AA142" s="13">
        <f t="shared" ref="AA142" si="969">Y142*100.6/100</f>
        <v>27.868621029145714</v>
      </c>
      <c r="AB142" s="13">
        <f t="shared" ref="AB142" si="970">Y142*100.9/100</f>
        <v>27.951728248914542</v>
      </c>
      <c r="AC142" s="13">
        <f t="shared" ref="AC142" si="971">Z142*100.2/100</f>
        <v>26.516541600153783</v>
      </c>
      <c r="AD142" s="13">
        <f t="shared" ref="AD142" si="972">AB142*100.6/100</f>
        <v>28.119438618408026</v>
      </c>
      <c r="AE142" s="13">
        <f t="shared" ref="AE142" si="973">AB142*100.9/100</f>
        <v>28.203293803154775</v>
      </c>
      <c r="AF142" s="13">
        <f t="shared" ref="AF142" si="974">AC142*100.2/100</f>
        <v>26.569574683354091</v>
      </c>
      <c r="AG142" s="13">
        <f t="shared" ref="AG142" si="975">AE142*100.6/100</f>
        <v>28.372513565973705</v>
      </c>
      <c r="AH142" s="13">
        <f t="shared" ref="AH142" si="976">AE142*100.9/100</f>
        <v>28.457123447383168</v>
      </c>
      <c r="AI142" s="13">
        <f t="shared" ref="AI142" si="977">AF142*100.2/100</f>
        <v>26.622713832720802</v>
      </c>
      <c r="AJ142" s="13">
        <f t="shared" ref="AJ142" si="978">AH142*100.6/100</f>
        <v>28.627866188067465</v>
      </c>
      <c r="AK142" s="13">
        <f t="shared" ref="AK142" si="979">AH142*100.9/100</f>
        <v>28.71323755840962</v>
      </c>
      <c r="AL142" s="13">
        <f t="shared" ref="AL142" si="980">AI142*100.2/100</f>
        <v>26.675959260386243</v>
      </c>
      <c r="AM142" s="13">
        <f t="shared" ref="AM142" si="981">AK142*100.6/100</f>
        <v>28.885516983760077</v>
      </c>
      <c r="AN142" s="13">
        <f t="shared" ref="AN142" si="982">AK142*100.9/100</f>
        <v>28.971656696435307</v>
      </c>
      <c r="AO142" s="13">
        <f t="shared" ref="AO142" si="983">AL142*100.2/100</f>
        <v>26.729311178907015</v>
      </c>
      <c r="AP142" s="13">
        <f t="shared" ref="AP142" si="984">AN142*100.6/100</f>
        <v>29.145486636613917</v>
      </c>
      <c r="AQ142" s="13">
        <f t="shared" ref="AQ142" si="985">AN142*100.9/100</f>
        <v>29.232401606703224</v>
      </c>
      <c r="AR142" s="13">
        <f t="shared" ref="AR142" si="986">AO142*100.2/100</f>
        <v>26.782769801264831</v>
      </c>
      <c r="AS142" s="13">
        <f t="shared" ref="AS142" si="987">AQ142*100.6/100</f>
        <v>29.40779601634344</v>
      </c>
      <c r="AT142" s="13">
        <f t="shared" ref="AT142" si="988">AQ142*100.9/100</f>
        <v>29.495493221163557</v>
      </c>
    </row>
    <row r="143" spans="1:46" ht="16.5" customHeight="1" x14ac:dyDescent="0.2">
      <c r="A143" s="4"/>
      <c r="B143" s="11" t="s">
        <v>157</v>
      </c>
      <c r="C143" s="20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</row>
    <row r="144" spans="1:46" ht="16.5" customHeight="1" x14ac:dyDescent="0.2">
      <c r="A144" s="4"/>
      <c r="B144" s="14" t="s">
        <v>158</v>
      </c>
      <c r="C144" s="20">
        <v>0</v>
      </c>
      <c r="D144" s="21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0</v>
      </c>
      <c r="AP144" s="13">
        <v>0</v>
      </c>
      <c r="AQ144" s="13">
        <v>0</v>
      </c>
      <c r="AR144" s="13">
        <v>0</v>
      </c>
      <c r="AS144" s="13">
        <v>0</v>
      </c>
      <c r="AT144" s="13">
        <v>0</v>
      </c>
    </row>
    <row r="145" spans="1:46" ht="16.5" customHeight="1" x14ac:dyDescent="0.2">
      <c r="A145" s="4"/>
      <c r="B145" s="15" t="s">
        <v>29</v>
      </c>
      <c r="C145" s="20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</row>
    <row r="146" spans="1:46" ht="16.5" customHeight="1" x14ac:dyDescent="0.2">
      <c r="A146" s="4"/>
      <c r="B146" s="16" t="s">
        <v>159</v>
      </c>
      <c r="C146" s="20">
        <v>0</v>
      </c>
      <c r="D146" s="21">
        <v>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3">
        <v>0</v>
      </c>
      <c r="AL146" s="13">
        <v>0</v>
      </c>
      <c r="AM146" s="13">
        <v>0</v>
      </c>
      <c r="AN146" s="13">
        <v>0</v>
      </c>
      <c r="AO146" s="13">
        <v>0</v>
      </c>
      <c r="AP146" s="13">
        <v>0</v>
      </c>
      <c r="AQ146" s="13">
        <v>0</v>
      </c>
      <c r="AR146" s="13">
        <v>0</v>
      </c>
      <c r="AS146" s="13">
        <v>0</v>
      </c>
      <c r="AT146" s="13">
        <v>0</v>
      </c>
    </row>
    <row r="147" spans="1:46" ht="16.5" customHeight="1" x14ac:dyDescent="0.2">
      <c r="A147" s="4"/>
      <c r="B147" s="16" t="s">
        <v>160</v>
      </c>
      <c r="C147" s="20">
        <v>0</v>
      </c>
      <c r="D147" s="21">
        <v>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</row>
    <row r="148" spans="1:46" ht="48.75" customHeight="1" x14ac:dyDescent="0.2">
      <c r="A148" s="1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</row>
    <row r="149" spans="1:46" ht="38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27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6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6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6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6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4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</sheetData>
  <mergeCells count="19">
    <mergeCell ref="AR6:AT6"/>
    <mergeCell ref="E6:G6"/>
    <mergeCell ref="B4:M4"/>
    <mergeCell ref="Q6:S6"/>
    <mergeCell ref="AC6:AE6"/>
    <mergeCell ref="AO6:AQ6"/>
    <mergeCell ref="N6:P6"/>
    <mergeCell ref="Z6:AB6"/>
    <mergeCell ref="D5:D6"/>
    <mergeCell ref="AL6:AN6"/>
    <mergeCell ref="K6:M6"/>
    <mergeCell ref="B2:M2"/>
    <mergeCell ref="W6:Y6"/>
    <mergeCell ref="AI6:AK6"/>
    <mergeCell ref="H6:J6"/>
    <mergeCell ref="B3:M3"/>
    <mergeCell ref="T6:V6"/>
    <mergeCell ref="AF6:AH6"/>
    <mergeCell ref="E5:M5"/>
  </mergeCells>
  <pageMargins left="0.39370078740157483" right="0.39370078740157483" top="0.39370078740157483" bottom="0.39370078740157483" header="0.39370078740157483" footer="0.39370078740157483"/>
  <pageSetup paperSize="9" scale="60" fitToHeight="0" orientation="landscape" r:id="rId1"/>
  <headerFooter>
    <oddFooter>&amp;C&amp;"Tahoma"&amp;8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</vt:lpstr>
      <vt:lpstr>'Основные показатели'!Заголовки_для_печати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COMP</cp:lastModifiedBy>
  <cp:lastPrinted>2016-06-16T12:48:00Z</cp:lastPrinted>
  <dcterms:modified xsi:type="dcterms:W3CDTF">2016-06-17T12:42:34Z</dcterms:modified>
</cp:coreProperties>
</file>