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4505" yWindow="-15" windowWidth="14310" windowHeight="14160"/>
  </bookViews>
  <sheets>
    <sheet name="Сведения о расходах" sheetId="8" r:id="rId1"/>
  </sheets>
  <definedNames>
    <definedName name="_xlnm.Print_Titles" localSheetId="0">'Сведения о расходах'!$6:$6</definedName>
    <definedName name="_xlnm.Print_Area" localSheetId="0">'Сведения о расходах'!$A$1:$N$113</definedName>
  </definedNames>
  <calcPr calcId="144525"/>
</workbook>
</file>

<file path=xl/calcChain.xml><?xml version="1.0" encoding="utf-8"?>
<calcChain xmlns="http://schemas.openxmlformats.org/spreadsheetml/2006/main">
  <c r="C8" i="8" l="1"/>
  <c r="C23" i="8"/>
  <c r="C32" i="8"/>
  <c r="C45" i="8"/>
  <c r="C58" i="8"/>
  <c r="C64" i="8"/>
  <c r="C70" i="8"/>
  <c r="C80" i="8"/>
  <c r="C85" i="8"/>
  <c r="C92" i="8"/>
  <c r="C98" i="8"/>
  <c r="C103" i="8"/>
  <c r="C106" i="8"/>
  <c r="C111" i="8" l="1"/>
  <c r="L45" i="8"/>
  <c r="I45" i="8"/>
  <c r="F45" i="8"/>
  <c r="D14" i="8"/>
  <c r="D16" i="8"/>
  <c r="D17" i="8"/>
  <c r="D18" i="8"/>
  <c r="D20" i="8"/>
  <c r="D22" i="8"/>
  <c r="D24" i="8"/>
  <c r="D26" i="8"/>
  <c r="D27" i="8"/>
  <c r="D28" i="8"/>
  <c r="D29" i="8"/>
  <c r="D30" i="8"/>
  <c r="D31" i="8"/>
  <c r="D33" i="8"/>
  <c r="D34" i="8"/>
  <c r="D35" i="8"/>
  <c r="D36" i="8"/>
  <c r="D37" i="8"/>
  <c r="D38" i="8"/>
  <c r="D39" i="8"/>
  <c r="D42" i="8"/>
  <c r="D43" i="8"/>
  <c r="D44" i="8"/>
  <c r="D46" i="8"/>
  <c r="D47" i="8"/>
  <c r="D48" i="8"/>
  <c r="D49" i="8"/>
  <c r="D51" i="8"/>
  <c r="D52" i="8"/>
  <c r="D53" i="8"/>
  <c r="D55" i="8"/>
  <c r="D56" i="8"/>
  <c r="D62" i="8"/>
  <c r="D63" i="8"/>
  <c r="D65" i="8"/>
  <c r="D66" i="8"/>
  <c r="D67" i="8"/>
  <c r="D68" i="8"/>
  <c r="D69" i="8"/>
  <c r="D74" i="8"/>
  <c r="D75" i="8"/>
  <c r="D76" i="8"/>
  <c r="D78" i="8"/>
  <c r="D82" i="8"/>
  <c r="D83" i="8"/>
  <c r="D87" i="8"/>
  <c r="D90" i="8"/>
  <c r="D91" i="8"/>
  <c r="D95" i="8"/>
  <c r="D96" i="8"/>
  <c r="D97" i="8"/>
  <c r="D99" i="8"/>
  <c r="D101" i="8"/>
  <c r="D102" i="8"/>
  <c r="D104" i="8"/>
  <c r="D105" i="8"/>
  <c r="D108" i="8"/>
  <c r="B45" i="8"/>
  <c r="D85" i="8" l="1"/>
  <c r="D106" i="8"/>
  <c r="D58" i="8"/>
  <c r="D80" i="8"/>
  <c r="D8" i="8"/>
  <c r="D70" i="8"/>
  <c r="D98" i="8"/>
  <c r="D92" i="8"/>
  <c r="D45" i="8"/>
  <c r="D23" i="8"/>
  <c r="D32" i="8"/>
  <c r="E9" i="8" l="1"/>
  <c r="G9" i="8"/>
  <c r="J9" i="8"/>
  <c r="M9" i="8"/>
  <c r="E10" i="8"/>
  <c r="G10" i="8"/>
  <c r="J10" i="8"/>
  <c r="M10" i="8"/>
  <c r="E11" i="8"/>
  <c r="G11" i="8"/>
  <c r="J11" i="8"/>
  <c r="M11" i="8"/>
  <c r="E12" i="8"/>
  <c r="G12" i="8"/>
  <c r="J12" i="8"/>
  <c r="M12" i="8"/>
  <c r="E13" i="8"/>
  <c r="G13" i="8"/>
  <c r="J13" i="8"/>
  <c r="M13" i="8"/>
  <c r="E14" i="8"/>
  <c r="G14" i="8"/>
  <c r="J14" i="8"/>
  <c r="M14" i="8"/>
  <c r="E15" i="8"/>
  <c r="G15" i="8"/>
  <c r="J15" i="8"/>
  <c r="M15" i="8"/>
  <c r="E16" i="8"/>
  <c r="G16" i="8"/>
  <c r="J16" i="8"/>
  <c r="M16" i="8"/>
  <c r="E17" i="8"/>
  <c r="G17" i="8"/>
  <c r="J17" i="8"/>
  <c r="M17" i="8"/>
  <c r="E18" i="8"/>
  <c r="G18" i="8"/>
  <c r="J18" i="8"/>
  <c r="M18" i="8"/>
  <c r="E19" i="8"/>
  <c r="G19" i="8"/>
  <c r="J19" i="8"/>
  <c r="M19" i="8"/>
  <c r="E20" i="8"/>
  <c r="G20" i="8"/>
  <c r="J20" i="8"/>
  <c r="M20" i="8"/>
  <c r="E21" i="8"/>
  <c r="G21" i="8"/>
  <c r="J21" i="8"/>
  <c r="M21" i="8"/>
  <c r="E24" i="8"/>
  <c r="G24" i="8"/>
  <c r="J24" i="8"/>
  <c r="M24" i="8"/>
  <c r="E25" i="8"/>
  <c r="G25" i="8"/>
  <c r="J25" i="8"/>
  <c r="M25" i="8"/>
  <c r="E26" i="8"/>
  <c r="G26" i="8"/>
  <c r="J26" i="8"/>
  <c r="M26" i="8"/>
  <c r="E27" i="8"/>
  <c r="G27" i="8"/>
  <c r="J27" i="8"/>
  <c r="M27" i="8"/>
  <c r="E28" i="8"/>
  <c r="G28" i="8"/>
  <c r="J28" i="8"/>
  <c r="M28" i="8"/>
  <c r="E29" i="8"/>
  <c r="G29" i="8"/>
  <c r="J29" i="8"/>
  <c r="M29" i="8"/>
  <c r="E30" i="8"/>
  <c r="G30" i="8"/>
  <c r="J30" i="8"/>
  <c r="M30" i="8"/>
  <c r="E31" i="8"/>
  <c r="G31" i="8"/>
  <c r="J31" i="8"/>
  <c r="M31" i="8"/>
  <c r="E33" i="8"/>
  <c r="G33" i="8"/>
  <c r="J33" i="8"/>
  <c r="M33" i="8"/>
  <c r="E34" i="8"/>
  <c r="G34" i="8"/>
  <c r="J34" i="8"/>
  <c r="M34" i="8"/>
  <c r="E35" i="8"/>
  <c r="G35" i="8"/>
  <c r="J35" i="8"/>
  <c r="M35" i="8"/>
  <c r="E36" i="8"/>
  <c r="G36" i="8"/>
  <c r="J36" i="8"/>
  <c r="M36" i="8"/>
  <c r="E37" i="8"/>
  <c r="G37" i="8"/>
  <c r="J37" i="8"/>
  <c r="M37" i="8"/>
  <c r="E38" i="8"/>
  <c r="G38" i="8"/>
  <c r="J38" i="8"/>
  <c r="M38" i="8"/>
  <c r="E39" i="8"/>
  <c r="G39" i="8"/>
  <c r="J39" i="8"/>
  <c r="M39" i="8"/>
  <c r="E40" i="8"/>
  <c r="G40" i="8"/>
  <c r="J40" i="8"/>
  <c r="M40" i="8"/>
  <c r="E41" i="8"/>
  <c r="G41" i="8"/>
  <c r="J41" i="8"/>
  <c r="M41" i="8"/>
  <c r="E42" i="8"/>
  <c r="G42" i="8"/>
  <c r="J42" i="8"/>
  <c r="M42" i="8"/>
  <c r="E43" i="8"/>
  <c r="G43" i="8"/>
  <c r="J43" i="8"/>
  <c r="M43" i="8"/>
  <c r="E44" i="8"/>
  <c r="G44" i="8"/>
  <c r="J44" i="8"/>
  <c r="M44" i="8"/>
  <c r="E46" i="8"/>
  <c r="G46" i="8"/>
  <c r="J46" i="8"/>
  <c r="M46" i="8"/>
  <c r="E56" i="8"/>
  <c r="G56" i="8"/>
  <c r="J56" i="8"/>
  <c r="M56" i="8"/>
  <c r="E48" i="8"/>
  <c r="G48" i="8"/>
  <c r="J48" i="8"/>
  <c r="M48" i="8"/>
  <c r="E49" i="8"/>
  <c r="G49" i="8"/>
  <c r="J49" i="8"/>
  <c r="M49" i="8"/>
  <c r="E59" i="8"/>
  <c r="G59" i="8"/>
  <c r="J59" i="8"/>
  <c r="M59" i="8"/>
  <c r="E60" i="8"/>
  <c r="G60" i="8"/>
  <c r="J60" i="8"/>
  <c r="M60" i="8"/>
  <c r="E61" i="8"/>
  <c r="G61" i="8"/>
  <c r="J61" i="8"/>
  <c r="M61" i="8"/>
  <c r="E62" i="8"/>
  <c r="G62" i="8"/>
  <c r="J62" i="8"/>
  <c r="M62" i="8"/>
  <c r="E63" i="8"/>
  <c r="G63" i="8"/>
  <c r="J63" i="8"/>
  <c r="M63" i="8"/>
  <c r="E65" i="8"/>
  <c r="G65" i="8"/>
  <c r="J65" i="8"/>
  <c r="M65" i="8"/>
  <c r="E66" i="8"/>
  <c r="G66" i="8"/>
  <c r="J66" i="8"/>
  <c r="M66" i="8"/>
  <c r="E67" i="8"/>
  <c r="G67" i="8"/>
  <c r="J67" i="8"/>
  <c r="M67" i="8"/>
  <c r="E68" i="8"/>
  <c r="G68" i="8"/>
  <c r="J68" i="8"/>
  <c r="M68" i="8"/>
  <c r="E69" i="8"/>
  <c r="G69" i="8"/>
  <c r="J69" i="8"/>
  <c r="M69" i="8"/>
  <c r="E71" i="8"/>
  <c r="G71" i="8"/>
  <c r="J71" i="8"/>
  <c r="M71" i="8"/>
  <c r="E72" i="8"/>
  <c r="G72" i="8"/>
  <c r="J72" i="8"/>
  <c r="M72" i="8"/>
  <c r="E73" i="8"/>
  <c r="G73" i="8"/>
  <c r="J73" i="8"/>
  <c r="M73" i="8"/>
  <c r="E74" i="8"/>
  <c r="G74" i="8"/>
  <c r="J74" i="8"/>
  <c r="M74" i="8"/>
  <c r="E75" i="8"/>
  <c r="G75" i="8"/>
  <c r="J75" i="8"/>
  <c r="M75" i="8"/>
  <c r="E76" i="8"/>
  <c r="G76" i="8"/>
  <c r="J76" i="8"/>
  <c r="M76" i="8"/>
  <c r="E77" i="8"/>
  <c r="G77" i="8"/>
  <c r="J77" i="8"/>
  <c r="M77" i="8"/>
  <c r="E78" i="8"/>
  <c r="G78" i="8"/>
  <c r="J78" i="8"/>
  <c r="M78" i="8"/>
  <c r="E79" i="8"/>
  <c r="G79" i="8"/>
  <c r="J79" i="8"/>
  <c r="M79" i="8"/>
  <c r="E52" i="8"/>
  <c r="G52" i="8"/>
  <c r="J52" i="8"/>
  <c r="M52" i="8"/>
  <c r="E55" i="8"/>
  <c r="G55" i="8"/>
  <c r="J55" i="8"/>
  <c r="M55" i="8"/>
  <c r="E47" i="8"/>
  <c r="G47" i="8"/>
  <c r="J47" i="8"/>
  <c r="M47" i="8"/>
  <c r="M50" i="8" l="1"/>
  <c r="M51" i="8"/>
  <c r="M53" i="8"/>
  <c r="M54" i="8"/>
  <c r="M57" i="8"/>
  <c r="M81" i="8"/>
  <c r="M82" i="8"/>
  <c r="M83" i="8"/>
  <c r="M84" i="8"/>
  <c r="M86" i="8"/>
  <c r="M87" i="8"/>
  <c r="M88" i="8"/>
  <c r="M89" i="8"/>
  <c r="M90" i="8"/>
  <c r="M91" i="8"/>
  <c r="M93" i="8"/>
  <c r="M94" i="8"/>
  <c r="M95" i="8"/>
  <c r="M96" i="8"/>
  <c r="M97" i="8"/>
  <c r="M99" i="8"/>
  <c r="M100" i="8"/>
  <c r="M101" i="8"/>
  <c r="M102" i="8"/>
  <c r="M104" i="8"/>
  <c r="M105" i="8"/>
  <c r="M107" i="8"/>
  <c r="M108" i="8"/>
  <c r="M109" i="8"/>
  <c r="M110" i="8"/>
  <c r="J50" i="8"/>
  <c r="J51" i="8"/>
  <c r="J53" i="8"/>
  <c r="J54" i="8"/>
  <c r="J57" i="8"/>
  <c r="J81" i="8"/>
  <c r="J82" i="8"/>
  <c r="J83" i="8"/>
  <c r="J84" i="8"/>
  <c r="J86" i="8"/>
  <c r="J87" i="8"/>
  <c r="J88" i="8"/>
  <c r="J89" i="8"/>
  <c r="J90" i="8"/>
  <c r="J91" i="8"/>
  <c r="J93" i="8"/>
  <c r="J94" i="8"/>
  <c r="J95" i="8"/>
  <c r="J96" i="8"/>
  <c r="J97" i="8"/>
  <c r="J99" i="8"/>
  <c r="J100" i="8"/>
  <c r="J101" i="8"/>
  <c r="J102" i="8"/>
  <c r="J104" i="8"/>
  <c r="J105" i="8"/>
  <c r="J107" i="8"/>
  <c r="J108" i="8"/>
  <c r="J109" i="8"/>
  <c r="J110" i="8"/>
  <c r="G50" i="8"/>
  <c r="G51" i="8"/>
  <c r="G53" i="8"/>
  <c r="G54" i="8"/>
  <c r="G57" i="8"/>
  <c r="G81" i="8"/>
  <c r="G82" i="8"/>
  <c r="G83" i="8"/>
  <c r="G84" i="8"/>
  <c r="G86" i="8"/>
  <c r="G87" i="8"/>
  <c r="G88" i="8"/>
  <c r="G89" i="8"/>
  <c r="G90" i="8"/>
  <c r="G91" i="8"/>
  <c r="G93" i="8"/>
  <c r="G94" i="8"/>
  <c r="G95" i="8"/>
  <c r="G96" i="8"/>
  <c r="G97" i="8"/>
  <c r="G99" i="8"/>
  <c r="G100" i="8"/>
  <c r="G101" i="8"/>
  <c r="G102" i="8"/>
  <c r="G104" i="8"/>
  <c r="G105" i="8"/>
  <c r="G107" i="8"/>
  <c r="G108" i="8"/>
  <c r="G109" i="8"/>
  <c r="G110" i="8"/>
  <c r="E50" i="8"/>
  <c r="E51" i="8"/>
  <c r="E53" i="8"/>
  <c r="E54" i="8"/>
  <c r="E57" i="8"/>
  <c r="E81" i="8"/>
  <c r="E82" i="8"/>
  <c r="E83" i="8"/>
  <c r="E84" i="8"/>
  <c r="E86" i="8"/>
  <c r="E87" i="8"/>
  <c r="E88" i="8"/>
  <c r="E89" i="8"/>
  <c r="E90" i="8"/>
  <c r="E91" i="8"/>
  <c r="E93" i="8"/>
  <c r="E94" i="8"/>
  <c r="E95" i="8"/>
  <c r="E96" i="8"/>
  <c r="E97" i="8"/>
  <c r="E99" i="8"/>
  <c r="E100" i="8"/>
  <c r="E101" i="8"/>
  <c r="E102" i="8"/>
  <c r="E104" i="8"/>
  <c r="E105" i="8"/>
  <c r="E107" i="8"/>
  <c r="E108" i="8"/>
  <c r="E109" i="8"/>
  <c r="E110" i="8"/>
  <c r="B106" i="8"/>
  <c r="F106" i="8"/>
  <c r="I106" i="8"/>
  <c r="L106" i="8"/>
  <c r="B103" i="8"/>
  <c r="D103" i="8"/>
  <c r="F103" i="8"/>
  <c r="I103" i="8"/>
  <c r="L103" i="8"/>
  <c r="B98" i="8"/>
  <c r="F98" i="8"/>
  <c r="I98" i="8"/>
  <c r="L98" i="8"/>
  <c r="B92" i="8"/>
  <c r="F92" i="8"/>
  <c r="I92" i="8"/>
  <c r="L92" i="8"/>
  <c r="B85" i="8"/>
  <c r="F85" i="8"/>
  <c r="I85" i="8"/>
  <c r="L85" i="8"/>
  <c r="B80" i="8"/>
  <c r="F80" i="8"/>
  <c r="I80" i="8"/>
  <c r="L80" i="8"/>
  <c r="B70" i="8"/>
  <c r="F70" i="8"/>
  <c r="I70" i="8"/>
  <c r="L70" i="8"/>
  <c r="B64" i="8"/>
  <c r="D64" i="8"/>
  <c r="F64" i="8"/>
  <c r="I64" i="8"/>
  <c r="L64" i="8"/>
  <c r="B58" i="8"/>
  <c r="F58" i="8"/>
  <c r="I58" i="8"/>
  <c r="L58" i="8"/>
  <c r="B32" i="8"/>
  <c r="F32" i="8"/>
  <c r="I32" i="8"/>
  <c r="L32" i="8"/>
  <c r="B23" i="8"/>
  <c r="F23" i="8"/>
  <c r="I23" i="8"/>
  <c r="L23" i="8"/>
  <c r="B8" i="8"/>
  <c r="F8" i="8"/>
  <c r="I8" i="8"/>
  <c r="L8" i="8"/>
  <c r="M103" i="8" l="1"/>
  <c r="M106" i="8"/>
  <c r="G106" i="8"/>
  <c r="J8" i="8"/>
  <c r="E8" i="8"/>
  <c r="J32" i="8"/>
  <c r="J58" i="8"/>
  <c r="M64" i="8"/>
  <c r="G64" i="8"/>
  <c r="J70" i="8"/>
  <c r="M80" i="8"/>
  <c r="G80" i="8"/>
  <c r="M85" i="8"/>
  <c r="M92" i="8"/>
  <c r="G92" i="8"/>
  <c r="J98" i="8"/>
  <c r="L111" i="8"/>
  <c r="F111" i="8"/>
  <c r="B111" i="8"/>
  <c r="I111" i="8"/>
  <c r="M32" i="8"/>
  <c r="G32" i="8"/>
  <c r="M45" i="8"/>
  <c r="M58" i="8"/>
  <c r="G58" i="8"/>
  <c r="J64" i="8"/>
  <c r="E64" i="8"/>
  <c r="M70" i="8"/>
  <c r="G70" i="8"/>
  <c r="J80" i="8"/>
  <c r="J92" i="8"/>
  <c r="M98" i="8"/>
  <c r="G98" i="8"/>
  <c r="M8" i="8"/>
  <c r="J106" i="8"/>
  <c r="G8" i="8"/>
  <c r="G85" i="8"/>
  <c r="E92" i="8"/>
  <c r="E85" i="8"/>
  <c r="E80" i="8"/>
  <c r="E70" i="8"/>
  <c r="E58" i="8"/>
  <c r="E45" i="8"/>
  <c r="E32" i="8"/>
  <c r="E23" i="8"/>
  <c r="J103" i="8"/>
  <c r="J85" i="8"/>
  <c r="J45" i="8"/>
  <c r="J23" i="8"/>
  <c r="D111" i="8"/>
  <c r="G45" i="8"/>
  <c r="G23" i="8"/>
  <c r="M23" i="8"/>
  <c r="E106" i="8"/>
  <c r="E103" i="8"/>
  <c r="E98" i="8"/>
  <c r="G103" i="8"/>
  <c r="M111" i="8" l="1"/>
  <c r="J111" i="8"/>
  <c r="E111" i="8"/>
  <c r="G111" i="8"/>
</calcChain>
</file>

<file path=xl/sharedStrings.xml><?xml version="1.0" encoding="utf-8"?>
<sst xmlns="http://schemas.openxmlformats.org/spreadsheetml/2006/main" count="151" uniqueCount="134">
  <si>
    <t>(тыс.рублей)</t>
  </si>
  <si>
    <t xml:space="preserve">Наименование кода вида доходов </t>
  </si>
  <si>
    <t>ВСЕГО РАСХОДОВ</t>
  </si>
  <si>
    <t>Темп роста / снижения 
показателей проекта 2024 года к проекту 2023 года, %</t>
  </si>
  <si>
    <t>Причины отклонений более 10 % проекта 2023 года 
от проекта 2022 года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</si>
  <si>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</si>
  <si>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</si>
  <si>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</si>
  <si>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</si>
  <si>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</si>
  <si>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</si>
  <si>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</si>
  <si>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</si>
  <si>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</si>
  <si>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</si>
  <si>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</si>
  <si>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</si>
  <si>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</si>
  <si>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</si>
  <si>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</si>
  <si>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</si>
  <si>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Органы юстиции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</si>
  <si>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</si>
  <si>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</si>
  <si>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</si>
  <si>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</si>
  <si>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</si>
  <si>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</si>
  <si>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</si>
  <si>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</si>
  <si>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</si>
  <si>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</si>
  <si>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</si>
  <si>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</si>
  <si>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</si>
  <si>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</si>
  <si>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</si>
  <si>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</si>
  <si>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</si>
  <si>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</si>
  <si>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</si>
  <si>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</si>
  <si>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</si>
  <si>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</si>
  <si>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</si>
  <si>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</si>
  <si>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</si>
  <si>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</si>
  <si>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</si>
  <si>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</si>
  <si>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</si>
  <si>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образование</t>
  </si>
  <si>
    <t>Молодежная политика</t>
  </si>
  <si>
    <t>Прикладные научные исследования в области образования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</si>
  <si>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</si>
  <si>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</si>
  <si>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</si>
  <si>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</si>
  <si>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Прикладные научные исследования в области культуры, кинематографии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</si>
  <si>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</si>
  <si>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</si>
  <si>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</si>
  <si>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</si>
  <si>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</si>
  <si>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</si>
  <si>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</si>
  <si>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</si>
  <si>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</si>
  <si>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</si>
  <si>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</si>
  <si>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</si>
  <si>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</si>
  <si>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</si>
  <si>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</si>
  <si>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</si>
  <si>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</si>
  <si>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</si>
  <si>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</si>
  <si>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Функционирование Президента Российской Федерации</t>
  </si>
  <si>
    <t>Государственный материальный резерв</t>
  </si>
  <si>
    <t>Фундаментальные исследования</t>
  </si>
  <si>
    <t>Вооруженные Силы Российской Федерации</t>
  </si>
  <si>
    <t>Подготовка и участие в обеспечении коллективной безопасности и миротворческой деятельности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</si>
  <si>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</si>
  <si>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</si>
  <si>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</si>
  <si>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Органы прокуратуры и следствия</t>
  </si>
  <si>
    <t>Органы внутренних дел</t>
  </si>
  <si>
    <t>Войска национальной гвардии Российской Федерации</t>
  </si>
  <si>
    <t>Система исполнения наказаний</t>
  </si>
  <si>
    <t>Органы безопасности</t>
  </si>
  <si>
    <t>Органы пограничной службы</t>
  </si>
  <si>
    <t>Прикладные научные исследования в области национальной безопасности и правоохранительной деятельности</t>
  </si>
  <si>
    <t>Исследование и использование космического пространства</t>
  </si>
  <si>
    <t>Прикладные научные исследования в области национальной экономики</t>
  </si>
  <si>
    <t>Сбор, удаление отходов и очистка сточных вод</t>
  </si>
  <si>
    <t>Прикладные научные исследования в области охраны окружающей среды</t>
  </si>
  <si>
    <t>Прикладные научные исследования в области социальной политики</t>
  </si>
  <si>
    <t>Прикладные научные исследования в области физической культуры и спорта</t>
  </si>
  <si>
    <t>Прикладные научные исследования в области средств массовой информации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</si>
  <si>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</si>
  <si>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</si>
  <si>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внешнего долга</t>
  </si>
  <si>
    <t>Прочие межбюджетные трансферты общего характера</t>
  </si>
  <si>
    <t>УСЛОВНО УТВЕРЖДЕННЫЕ РАСХОДЫ</t>
  </si>
  <si>
    <t>Проект бюджета на 2023 год</t>
  </si>
  <si>
    <t>Проект бюджета на 2024 год</t>
  </si>
  <si>
    <t>Исполнение бюджета 
за 2021 год</t>
  </si>
  <si>
    <t>Уточненный план 
на 01.10.2022 года</t>
  </si>
  <si>
    <t>Оценка исполнения 
бюджета за 2022 год</t>
  </si>
  <si>
    <t>Темп роста / снижения 
показателей оценки за 2022 год 
к факту 2021 года, %</t>
  </si>
  <si>
    <t>Темп роста / снижения 
показателей проекта 2023  года 
к оценке 2022 года, %</t>
  </si>
  <si>
    <t>Причины отклонений более 10 % проекта 2023 года 
от оценки 2022 года</t>
  </si>
  <si>
    <t>Проект бюджета на 2025 год</t>
  </si>
  <si>
    <t>Темп роста / снижения 
показателей проекта 2025 года к проекту 2024 года, %</t>
  </si>
  <si>
    <t>Причины отклонений более 10 % проекта 2025 года 
от проекта 2024 года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</si>
  <si>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</si>
  <si>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</si>
  <si>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 т.ч. исполнение муниципальных гарантий без права регрессивного требования гаранта к принципалу или уступки гаранту прав</t>
  </si>
  <si>
    <t>Выполнение Постановления по первоочередным расходам</t>
  </si>
  <si>
    <t>Уменьшение финансирования из вышестоящего бюджета</t>
  </si>
  <si>
    <t>Преобразование МУ в организации иных организационно-правовых форм : (централизованная бухгалтерия)</t>
  </si>
  <si>
    <t>дотация (компенсация ущерба сельскохозяйственным производителям в результате ЧС)</t>
  </si>
  <si>
    <t>Финансирование с вышестоящего бюджета (водоснабжение с. Зилаир)</t>
  </si>
  <si>
    <t xml:space="preserve">Увеличение финансирования с вышестоящего бюджета </t>
  </si>
  <si>
    <t>Рост тарифов, увеличение МРОТ, финансирование с вышестоящего бюджета (модернизация системы образования)</t>
  </si>
  <si>
    <t xml:space="preserve">Уменьшение финансирования с вышестоящего бюджета </t>
  </si>
  <si>
    <t>Изменение раздела 0707 на 0709, согласно рекомендациям Минфина РБ</t>
  </si>
  <si>
    <t>Преобразование МУ в организации иных организационно-правовых форм : (централизованная бухгалтерия), изменение раздела 0707 на 0709, согласно рекомендациям Минфина РБ</t>
  </si>
  <si>
    <t>Увеличение количества получателей выплат, рост МРОТ</t>
  </si>
  <si>
    <t>Финансирование проекта ППМИ</t>
  </si>
  <si>
    <t>Рост цен, рост тарифов</t>
  </si>
  <si>
    <t>Уменьшение финансирования с вышестоящего бюджета по сравнению с прошлыми периодами (приобретение коммунальной техники, проекты ППМИ)</t>
  </si>
  <si>
    <t>Сведения о расходах бюджета по разделам и подразделам классификации расходов бюджета муниципального образования РБ на очередной финансовый год и плановый период в сравнении с ожидаемым исполнением за текущий финансовый год (оценкой текущего финансового года) и отчетом за отчетный финансовый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</si>
</sst>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_-* #,##0.00&quot;р.&quot;_-;\-* #,##0.00&quot;р.&quot;_-;_-* &quot;-&quot;??&quot;р.&quot;_-;_-@_-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color rgb="FFC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167" fontId="2" fillId="0" borderId="0" applyFont="0" applyFill="0" applyBorder="0" applyAlignment="0" applyProtection="0"/>
    <xf numFmtId="0" fontId="11" fillId="0" borderId="0"/>
    <xf numFmtId="0" fontId="2" fillId="0" borderId="0">
      <protection locked="0"/>
    </xf>
    <xf numFmtId="0" fontId="2" fillId="0" borderId="0" applyNumberFormat="0" applyFont="0" applyFill="0" applyBorder="0" applyAlignment="0" applyProtection="0">
      <alignment vertical="top"/>
    </xf>
  </cellStyleXfs>
  <cellXfs count="46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3" fillId="0" borderId="0" xfId="0" applyFont="1" applyAlignment="1">
      <alignment horizontal="center" vertical="center" wrapText="1"/>
    </xf>
    <xf numFmtId="0" fontId="1" fillId="0" borderId="0" xfId="0" applyFont="1" applyFill="1"/>
    <xf numFmtId="4" fontId="4" fillId="0" borderId="4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 wrapText="1"/>
    </xf>
    <xf numFmtId="4" fontId="5" fillId="0" borderId="4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top" wrapText="1"/>
    </xf>
    <xf numFmtId="0" fontId="3" fillId="0" borderId="0" xfId="0" applyFont="1" applyFill="1"/>
    <xf numFmtId="0" fontId="5" fillId="0" borderId="2" xfId="0" applyFont="1" applyBorder="1" applyAlignment="1">
      <alignment horizontal="right"/>
    </xf>
    <xf numFmtId="0" fontId="9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15" fillId="0" borderId="0" xfId="4" applyNumberFormat="1" applyFont="1" applyFill="1" applyBorder="1" applyAlignment="1" applyProtection="1">
      <alignment horizontal="left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4" fillId="0" borderId="0" xfId="0" applyFont="1" applyAlignment="1">
      <alignment vertical="center" wrapText="1"/>
    </xf>
  </cellXfs>
  <cellStyles count="5">
    <cellStyle name="Денежный 2" xfId="1"/>
    <cellStyle name="Обычный" xfId="0" builtinId="0"/>
    <cellStyle name="Обычный 2" xfId="2"/>
    <cellStyle name="Обычный 3" xfId="3"/>
    <cellStyle name="Обычный_Лист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N112"/>
  <sheetViews>
    <sheetView tabSelected="1" view="pageBreakPreview" zoomScale="60" zoomScaleNormal="70" workbookViewId="0">
      <pane xSplit="1" ySplit="7" topLeftCell="B8" activePane="bottomRight" state="frozen"/>
      <selection pane="topRight" activeCell="B1" sqref="B1"/>
      <selection pane="bottomLeft" activeCell="A10" sqref="A10"/>
      <selection pane="bottomRight" activeCell="B3" sqref="B3:L4"/>
    </sheetView>
  </sheetViews>
  <sheetFormatPr defaultColWidth="9.140625" defaultRowHeight="15.75" x14ac:dyDescent="0.25"/>
  <cols>
    <col min="1" max="1" width="50.5703125" style="1" customWidth="1"/>
    <col min="2" max="7" width="23.85546875" style="1" customWidth="1"/>
    <col min="8" max="8" width="31.42578125" style="1" customWidth="1"/>
    <col min="9" max="14" width="23.85546875" style="1" customWidth="1"/>
    <col min="15" max="16384" width="9.140625" style="1"/>
  </cols>
  <sheetData>
    <row r="1" spans="1:14" ht="90" customHeight="1" x14ac:dyDescent="0.3">
      <c r="I1" s="4"/>
      <c r="J1" s="5"/>
      <c r="K1" s="5"/>
      <c r="L1" s="44"/>
      <c r="M1" s="44"/>
      <c r="N1" s="44"/>
    </row>
    <row r="2" spans="1:14" ht="18.75" x14ac:dyDescent="0.3">
      <c r="J2" s="3"/>
      <c r="K2" s="3"/>
      <c r="N2" s="16"/>
    </row>
    <row r="3" spans="1:14" ht="30.75" customHeight="1" x14ac:dyDescent="0.25">
      <c r="A3" s="45"/>
      <c r="B3" s="43" t="s">
        <v>133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5"/>
      <c r="N3" s="45"/>
    </row>
    <row r="4" spans="1:14" ht="44.25" customHeight="1" x14ac:dyDescent="0.25">
      <c r="A4" s="10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10"/>
    </row>
    <row r="5" spans="1:14" ht="18.75" x14ac:dyDescent="0.3">
      <c r="I5" s="31"/>
      <c r="J5" s="31"/>
      <c r="K5" s="31"/>
      <c r="L5" s="31"/>
      <c r="M5" s="31"/>
      <c r="N5" s="24" t="s">
        <v>0</v>
      </c>
    </row>
    <row r="6" spans="1:14" s="17" customFormat="1" ht="131.25" x14ac:dyDescent="0.25">
      <c r="A6" s="25" t="s">
        <v>1</v>
      </c>
      <c r="B6" s="26" t="s">
        <v>107</v>
      </c>
      <c r="C6" s="26" t="s">
        <v>108</v>
      </c>
      <c r="D6" s="27" t="s">
        <v>109</v>
      </c>
      <c r="E6" s="28" t="s">
        <v>110</v>
      </c>
      <c r="F6" s="35" t="s">
        <v>105</v>
      </c>
      <c r="G6" s="29" t="s">
        <v>111</v>
      </c>
      <c r="H6" s="30" t="s">
        <v>112</v>
      </c>
      <c r="I6" s="35" t="s">
        <v>106</v>
      </c>
      <c r="J6" s="29" t="s">
        <v>3</v>
      </c>
      <c r="K6" s="30" t="s">
        <v>4</v>
      </c>
      <c r="L6" s="35" t="s">
        <v>113</v>
      </c>
      <c r="M6" s="29" t="s">
        <v>114</v>
      </c>
      <c r="N6" s="30" t="s">
        <v>115</v>
      </c>
    </row>
    <row r="7" spans="1:14" ht="27" customHeight="1" x14ac:dyDescent="0.25">
      <c r="A7" s="8">
        <v>1</v>
      </c>
      <c r="B7" s="8">
        <v>3</v>
      </c>
      <c r="C7" s="8">
        <v>5</v>
      </c>
      <c r="D7" s="8">
        <v>6</v>
      </c>
      <c r="E7" s="8">
        <v>8</v>
      </c>
      <c r="F7" s="36">
        <v>9</v>
      </c>
      <c r="G7" s="8">
        <v>10</v>
      </c>
      <c r="H7" s="8">
        <v>11</v>
      </c>
      <c r="I7" s="36">
        <v>12</v>
      </c>
      <c r="J7" s="8">
        <v>13</v>
      </c>
      <c r="K7" s="8">
        <v>14</v>
      </c>
      <c r="L7" s="36">
        <v>15</v>
      </c>
      <c r="M7" s="8">
        <v>16</v>
      </c>
      <c r="N7" s="8">
        <v>17</v>
      </c>
    </row>
    <row r="8" spans="1:14" s="23" customFormat="1" ht="57" customHeight="1" x14ac:dyDescent="0.25">
      <c r="A8" s="19" t="s">
        <v>5</v>
      </c>
      <c r="B8" s="12">
        <f>B9+B10+B11+B12+B13+B14+B15+B16+B17+B18+B19+B20+B21</f>
        <v>71605.8</v>
      </c>
      <c r="C8" s="12">
        <f>C9+C10+C11+C12+C13+C14+C15+C16+C17+C18+C19+C20+C21</f>
        <v>67736.400000000009</v>
      </c>
      <c r="D8" s="12">
        <f>D9+D10+D11+D12+D13+D14+D15+D16+D17+D18+D19+D20+D21</f>
        <v>78078.5</v>
      </c>
      <c r="E8" s="14">
        <f>D8/B8*100</f>
        <v>109.03935156090708</v>
      </c>
      <c r="F8" s="37">
        <f>F9+F10+F11+F12+F13+F14+F15+F16+F17+F18+F19+F20+F21</f>
        <v>70097.2</v>
      </c>
      <c r="G8" s="14">
        <f>F8/D8*100</f>
        <v>89.77785177737789</v>
      </c>
      <c r="H8" s="41" t="s">
        <v>119</v>
      </c>
      <c r="I8" s="34">
        <f>I9+I10+I11+I12+I13+I14+I15+I16+I17+I18+I19+I20+I21</f>
        <v>70096.900000000009</v>
      </c>
      <c r="J8" s="20">
        <f t="shared" ref="J8" si="0">I8/F8*100</f>
        <v>99.999572022848298</v>
      </c>
      <c r="K8" s="12"/>
      <c r="L8" s="34">
        <f>L9+L10+L11+L12+L13+L14+L15+L16+L17+L18+L19+L20+L21</f>
        <v>70096.900000000009</v>
      </c>
      <c r="M8" s="14">
        <f t="shared" ref="M8" si="1">L8/I8*100</f>
        <v>100</v>
      </c>
      <c r="N8" s="22"/>
    </row>
    <row r="9" spans="1:14" s="11" customFormat="1" ht="21.75" customHeight="1" x14ac:dyDescent="0.25">
      <c r="A9" s="7" t="s">
        <v>78</v>
      </c>
      <c r="B9" s="12"/>
      <c r="C9" s="12"/>
      <c r="D9" s="12"/>
      <c r="E9" s="14" t="e">
        <f>D9/B9*100</f>
        <v>#DIV/0!</v>
      </c>
      <c r="F9" s="38"/>
      <c r="G9" s="14" t="e">
        <f>F9/D9*100</f>
        <v>#DIV/0!</v>
      </c>
      <c r="H9" s="18"/>
      <c r="I9" s="34"/>
      <c r="J9" s="20" t="e">
        <f t="shared" ref="J9:J41" si="2">I9/F9*100</f>
        <v>#DIV/0!</v>
      </c>
      <c r="K9" s="18"/>
      <c r="L9" s="34"/>
      <c r="M9" s="14" t="e">
        <f t="shared" ref="M9:M41" si="3">L9/I9*100</f>
        <v>#DIV/0!</v>
      </c>
      <c r="N9" s="15"/>
    </row>
    <row r="10" spans="1:14" s="11" customFormat="1" ht="21.75" customHeight="1" x14ac:dyDescent="0.25">
      <c r="A10" s="7" t="s">
        <v>6</v>
      </c>
      <c r="B10" s="12"/>
      <c r="C10" s="12"/>
      <c r="D10" s="12"/>
      <c r="E10" s="14" t="e">
        <f>D10/B10*100</f>
        <v>#DIV/0!</v>
      </c>
      <c r="F10" s="39"/>
      <c r="G10" s="14" t="e">
        <f>F10/D10*100</f>
        <v>#DIV/0!</v>
      </c>
      <c r="H10" s="18"/>
      <c r="I10" s="34"/>
      <c r="J10" s="20" t="e">
        <f t="shared" si="2"/>
        <v>#DIV/0!</v>
      </c>
      <c r="K10" s="18"/>
      <c r="L10" s="34"/>
      <c r="M10" s="14" t="e">
        <f t="shared" si="3"/>
        <v>#DIV/0!</v>
      </c>
      <c r="N10" s="15"/>
    </row>
    <row r="11" spans="1:14" s="11" customFormat="1" ht="40.5" customHeight="1" x14ac:dyDescent="0.25">
      <c r="A11" s="7" t="s">
        <v>7</v>
      </c>
      <c r="B11" s="12">
        <v>4014.4</v>
      </c>
      <c r="C11" s="12">
        <v>3540</v>
      </c>
      <c r="D11" s="12">
        <v>4250</v>
      </c>
      <c r="E11" s="14">
        <f>D11/B11*100</f>
        <v>105.86887206058191</v>
      </c>
      <c r="F11" s="38">
        <v>3500</v>
      </c>
      <c r="G11" s="14">
        <f>F11/D11*100</f>
        <v>82.35294117647058</v>
      </c>
      <c r="H11" s="41" t="s">
        <v>119</v>
      </c>
      <c r="I11" s="34">
        <v>3500</v>
      </c>
      <c r="J11" s="20">
        <f t="shared" si="2"/>
        <v>100</v>
      </c>
      <c r="K11" s="18"/>
      <c r="L11" s="34">
        <v>3500</v>
      </c>
      <c r="M11" s="14">
        <f t="shared" si="3"/>
        <v>100</v>
      </c>
      <c r="N11" s="15"/>
    </row>
    <row r="12" spans="1:14" s="11" customFormat="1" ht="21.75" customHeight="1" x14ac:dyDescent="0.25">
      <c r="A12" s="7" t="s">
        <v>8</v>
      </c>
      <c r="B12" s="12">
        <v>62674.6</v>
      </c>
      <c r="C12" s="12">
        <v>59841.9</v>
      </c>
      <c r="D12" s="12">
        <v>68774</v>
      </c>
      <c r="E12" s="14">
        <f>D12/B12*100</f>
        <v>109.73185309519326</v>
      </c>
      <c r="F12" s="38">
        <v>62800</v>
      </c>
      <c r="G12" s="14">
        <f>F12/D12*100</f>
        <v>91.313577805566055</v>
      </c>
      <c r="H12" s="18"/>
      <c r="I12" s="34">
        <v>62800</v>
      </c>
      <c r="J12" s="20">
        <f t="shared" si="2"/>
        <v>100</v>
      </c>
      <c r="K12" s="18"/>
      <c r="L12" s="34">
        <v>62800</v>
      </c>
      <c r="M12" s="14">
        <f t="shared" si="3"/>
        <v>100</v>
      </c>
      <c r="N12" s="15"/>
    </row>
    <row r="13" spans="1:14" s="11" customFormat="1" ht="48" customHeight="1" x14ac:dyDescent="0.25">
      <c r="A13" s="7" t="s">
        <v>9</v>
      </c>
      <c r="B13" s="12">
        <v>0</v>
      </c>
      <c r="C13" s="12">
        <v>59.3</v>
      </c>
      <c r="D13" s="12">
        <v>59.3</v>
      </c>
      <c r="E13" s="14" t="e">
        <f>D13/B13*100</f>
        <v>#DIV/0!</v>
      </c>
      <c r="F13" s="38">
        <v>2.4</v>
      </c>
      <c r="G13" s="14">
        <f>F13/D13*100</f>
        <v>4.0472175379426645</v>
      </c>
      <c r="H13" s="42" t="s">
        <v>120</v>
      </c>
      <c r="I13" s="34">
        <v>2.1</v>
      </c>
      <c r="J13" s="20">
        <f t="shared" si="2"/>
        <v>87.500000000000014</v>
      </c>
      <c r="K13" s="42" t="s">
        <v>120</v>
      </c>
      <c r="L13" s="34">
        <v>2.1</v>
      </c>
      <c r="M13" s="14">
        <f t="shared" si="3"/>
        <v>100</v>
      </c>
      <c r="N13" s="15"/>
    </row>
    <row r="14" spans="1:14" s="11" customFormat="1" ht="21.75" customHeight="1" x14ac:dyDescent="0.25">
      <c r="A14" s="7" t="s">
        <v>10</v>
      </c>
      <c r="B14" s="12"/>
      <c r="C14" s="12"/>
      <c r="D14" s="12">
        <f>C14/9*12</f>
        <v>0</v>
      </c>
      <c r="E14" s="14" t="e">
        <f>D14/B14*100</f>
        <v>#DIV/0!</v>
      </c>
      <c r="F14" s="38"/>
      <c r="G14" s="14" t="e">
        <f>F14/D14*100</f>
        <v>#DIV/0!</v>
      </c>
      <c r="H14" s="18"/>
      <c r="I14" s="34"/>
      <c r="J14" s="20" t="e">
        <f t="shared" si="2"/>
        <v>#DIV/0!</v>
      </c>
      <c r="K14" s="18"/>
      <c r="L14" s="34"/>
      <c r="M14" s="14" t="e">
        <f t="shared" si="3"/>
        <v>#DIV/0!</v>
      </c>
      <c r="N14" s="15"/>
    </row>
    <row r="15" spans="1:14" s="11" customFormat="1" ht="21.75" customHeight="1" x14ac:dyDescent="0.25">
      <c r="A15" s="7" t="s">
        <v>11</v>
      </c>
      <c r="B15" s="12">
        <v>130</v>
      </c>
      <c r="C15" s="12">
        <v>400</v>
      </c>
      <c r="D15" s="12">
        <v>150</v>
      </c>
      <c r="E15" s="14">
        <f>D15/B15*100</f>
        <v>115.38461538461537</v>
      </c>
      <c r="F15" s="38">
        <v>150</v>
      </c>
      <c r="G15" s="14">
        <f>F15/D15*100</f>
        <v>100</v>
      </c>
      <c r="H15" s="18"/>
      <c r="I15" s="34">
        <v>150</v>
      </c>
      <c r="J15" s="20">
        <f t="shared" si="2"/>
        <v>100</v>
      </c>
      <c r="K15" s="18"/>
      <c r="L15" s="34">
        <v>150</v>
      </c>
      <c r="M15" s="14">
        <f t="shared" si="3"/>
        <v>100</v>
      </c>
      <c r="N15" s="15"/>
    </row>
    <row r="16" spans="1:14" s="11" customFormat="1" ht="21.75" customHeight="1" x14ac:dyDescent="0.25">
      <c r="A16" s="7" t="s">
        <v>12</v>
      </c>
      <c r="B16" s="12"/>
      <c r="C16" s="12"/>
      <c r="D16" s="12">
        <f>C16/9*12</f>
        <v>0</v>
      </c>
      <c r="E16" s="14" t="e">
        <f>D16/B16*100</f>
        <v>#DIV/0!</v>
      </c>
      <c r="F16" s="38"/>
      <c r="G16" s="14" t="e">
        <f>F16/D16*100</f>
        <v>#DIV/0!</v>
      </c>
      <c r="H16" s="18"/>
      <c r="I16" s="34"/>
      <c r="J16" s="20" t="e">
        <f t="shared" si="2"/>
        <v>#DIV/0!</v>
      </c>
      <c r="K16" s="18"/>
      <c r="L16" s="34"/>
      <c r="M16" s="14" t="e">
        <f t="shared" si="3"/>
        <v>#DIV/0!</v>
      </c>
      <c r="N16" s="15"/>
    </row>
    <row r="17" spans="1:14" s="11" customFormat="1" ht="21.75" customHeight="1" x14ac:dyDescent="0.25">
      <c r="A17" s="7" t="s">
        <v>79</v>
      </c>
      <c r="B17" s="12"/>
      <c r="C17" s="12"/>
      <c r="D17" s="12">
        <f>C17/9*12</f>
        <v>0</v>
      </c>
      <c r="E17" s="14" t="e">
        <f>D17/B17*100</f>
        <v>#DIV/0!</v>
      </c>
      <c r="F17" s="38"/>
      <c r="G17" s="14" t="e">
        <f>F17/D17*100</f>
        <v>#DIV/0!</v>
      </c>
      <c r="H17" s="18"/>
      <c r="I17" s="34"/>
      <c r="J17" s="20" t="e">
        <f t="shared" si="2"/>
        <v>#DIV/0!</v>
      </c>
      <c r="K17" s="18"/>
      <c r="L17" s="34"/>
      <c r="M17" s="14" t="e">
        <f t="shared" si="3"/>
        <v>#DIV/0!</v>
      </c>
      <c r="N17" s="15"/>
    </row>
    <row r="18" spans="1:14" s="11" customFormat="1" ht="21.75" customHeight="1" x14ac:dyDescent="0.25">
      <c r="A18" s="7" t="s">
        <v>80</v>
      </c>
      <c r="B18" s="12"/>
      <c r="C18" s="12"/>
      <c r="D18" s="12">
        <f>C18/9*12</f>
        <v>0</v>
      </c>
      <c r="E18" s="14" t="e">
        <f>D18/B18*100</f>
        <v>#DIV/0!</v>
      </c>
      <c r="F18" s="38"/>
      <c r="G18" s="14" t="e">
        <f>F18/D18*100</f>
        <v>#DIV/0!</v>
      </c>
      <c r="H18" s="18"/>
      <c r="I18" s="34"/>
      <c r="J18" s="20" t="e">
        <f t="shared" si="2"/>
        <v>#DIV/0!</v>
      </c>
      <c r="K18" s="18"/>
      <c r="L18" s="34"/>
      <c r="M18" s="14" t="e">
        <f t="shared" si="3"/>
        <v>#DIV/0!</v>
      </c>
      <c r="N18" s="15"/>
    </row>
    <row r="19" spans="1:14" s="11" customFormat="1" ht="21.75" customHeight="1" x14ac:dyDescent="0.25">
      <c r="A19" s="7" t="s">
        <v>13</v>
      </c>
      <c r="B19" s="12"/>
      <c r="C19" s="12">
        <v>50</v>
      </c>
      <c r="D19" s="12">
        <v>0</v>
      </c>
      <c r="E19" s="14" t="e">
        <f>D19/B19*100</f>
        <v>#DIV/0!</v>
      </c>
      <c r="F19" s="39">
        <v>50</v>
      </c>
      <c r="G19" s="14" t="e">
        <f>F19/D19*100</f>
        <v>#DIV/0!</v>
      </c>
      <c r="H19" s="18"/>
      <c r="I19" s="34">
        <v>50</v>
      </c>
      <c r="J19" s="20">
        <f t="shared" si="2"/>
        <v>100</v>
      </c>
      <c r="K19" s="18"/>
      <c r="L19" s="34">
        <v>50</v>
      </c>
      <c r="M19" s="14">
        <f t="shared" si="3"/>
        <v>100</v>
      </c>
      <c r="N19" s="15"/>
    </row>
    <row r="20" spans="1:14" s="11" customFormat="1" ht="21.75" customHeight="1" x14ac:dyDescent="0.25">
      <c r="A20" s="7" t="s">
        <v>14</v>
      </c>
      <c r="B20" s="12"/>
      <c r="C20" s="12"/>
      <c r="D20" s="12">
        <f>C20/9*12</f>
        <v>0</v>
      </c>
      <c r="E20" s="14" t="e">
        <f>D20/B20*100</f>
        <v>#DIV/0!</v>
      </c>
      <c r="F20" s="38"/>
      <c r="G20" s="14" t="e">
        <f>F20/D20*100</f>
        <v>#DIV/0!</v>
      </c>
      <c r="H20" s="18"/>
      <c r="I20" s="34"/>
      <c r="J20" s="20" t="e">
        <f t="shared" si="2"/>
        <v>#DIV/0!</v>
      </c>
      <c r="K20" s="18"/>
      <c r="L20" s="34"/>
      <c r="M20" s="14" t="e">
        <f t="shared" si="3"/>
        <v>#DIV/0!</v>
      </c>
      <c r="N20" s="15"/>
    </row>
    <row r="21" spans="1:14" s="11" customFormat="1" ht="78" customHeight="1" x14ac:dyDescent="0.25">
      <c r="A21" s="7" t="s">
        <v>15</v>
      </c>
      <c r="B21" s="12">
        <v>4786.8</v>
      </c>
      <c r="C21" s="12">
        <v>3845.2</v>
      </c>
      <c r="D21" s="12">
        <v>4845.2</v>
      </c>
      <c r="E21" s="14">
        <f>D21/B21*100</f>
        <v>101.22002172641429</v>
      </c>
      <c r="F21" s="38">
        <v>3594.8</v>
      </c>
      <c r="G21" s="14">
        <f>F21/D21*100</f>
        <v>74.193015768182946</v>
      </c>
      <c r="H21" s="42" t="s">
        <v>121</v>
      </c>
      <c r="I21" s="34">
        <v>3594.8</v>
      </c>
      <c r="J21" s="20">
        <f t="shared" si="2"/>
        <v>100</v>
      </c>
      <c r="K21" s="18"/>
      <c r="L21" s="34">
        <v>3594.8</v>
      </c>
      <c r="M21" s="14">
        <f t="shared" si="3"/>
        <v>100</v>
      </c>
      <c r="N21" s="15"/>
    </row>
    <row r="22" spans="1:14" s="11" customFormat="1" ht="75" x14ac:dyDescent="0.25">
      <c r="A22" s="7" t="s">
        <v>118</v>
      </c>
      <c r="B22" s="12"/>
      <c r="C22" s="12"/>
      <c r="D22" s="12">
        <f>C22/9*12</f>
        <v>0</v>
      </c>
      <c r="E22" s="14"/>
      <c r="F22" s="38"/>
      <c r="G22" s="14"/>
      <c r="H22" s="18"/>
      <c r="I22" s="34"/>
      <c r="J22" s="20"/>
      <c r="K22" s="18"/>
      <c r="L22" s="34"/>
      <c r="M22" s="14"/>
      <c r="N22" s="15"/>
    </row>
    <row r="23" spans="1:14" s="23" customFormat="1" ht="21.75" customHeight="1" x14ac:dyDescent="0.25">
      <c r="A23" s="19" t="s">
        <v>16</v>
      </c>
      <c r="B23" s="12">
        <f>B24+B25+B26+B27+B28+B29+B30+B31</f>
        <v>1493</v>
      </c>
      <c r="C23" s="12">
        <f>C24+C25+C26+C27+C28+C29+C30+C31</f>
        <v>1532.2</v>
      </c>
      <c r="D23" s="12">
        <f>D24+D25+D26+D27+D28+D29+D30+D31</f>
        <v>1532</v>
      </c>
      <c r="E23" s="14">
        <f>D23/B23*100</f>
        <v>102.61219022103147</v>
      </c>
      <c r="F23" s="37">
        <f>F24+F25+F26+F27+F28+F29+F30+F31</f>
        <v>1583.2</v>
      </c>
      <c r="G23" s="14">
        <f>F23/D23*100</f>
        <v>103.34203655352481</v>
      </c>
      <c r="H23" s="12"/>
      <c r="I23" s="34">
        <f>I24+I25+I26+I27+I28+I29+I30+I31</f>
        <v>1638.5</v>
      </c>
      <c r="J23" s="20">
        <f t="shared" si="2"/>
        <v>103.49292572006064</v>
      </c>
      <c r="K23" s="12"/>
      <c r="L23" s="34">
        <f>L24+L25+L26+L27+L28+L29+L30+L31</f>
        <v>1638.5</v>
      </c>
      <c r="M23" s="14">
        <f t="shared" si="3"/>
        <v>100</v>
      </c>
      <c r="N23" s="22"/>
    </row>
    <row r="24" spans="1:14" s="11" customFormat="1" ht="21.75" customHeight="1" x14ac:dyDescent="0.25">
      <c r="A24" s="7" t="s">
        <v>81</v>
      </c>
      <c r="B24" s="12"/>
      <c r="C24" s="12"/>
      <c r="D24" s="12">
        <f>C24/9*12</f>
        <v>0</v>
      </c>
      <c r="E24" s="14" t="e">
        <f>D24/B24*100</f>
        <v>#DIV/0!</v>
      </c>
      <c r="F24" s="38"/>
      <c r="G24" s="14" t="e">
        <f>F24/D24*100</f>
        <v>#DIV/0!</v>
      </c>
      <c r="H24" s="18"/>
      <c r="I24" s="34"/>
      <c r="J24" s="20" t="e">
        <f t="shared" si="2"/>
        <v>#DIV/0!</v>
      </c>
      <c r="K24" s="18"/>
      <c r="L24" s="34"/>
      <c r="M24" s="14" t="e">
        <f t="shared" si="3"/>
        <v>#DIV/0!</v>
      </c>
      <c r="N24" s="15"/>
    </row>
    <row r="25" spans="1:14" s="11" customFormat="1" ht="21.75" customHeight="1" x14ac:dyDescent="0.25">
      <c r="A25" s="7" t="s">
        <v>17</v>
      </c>
      <c r="B25" s="12">
        <v>1493</v>
      </c>
      <c r="C25" s="12">
        <v>1532.2</v>
      </c>
      <c r="D25" s="12">
        <v>1532</v>
      </c>
      <c r="E25" s="14">
        <f>D25/B25*100</f>
        <v>102.61219022103147</v>
      </c>
      <c r="F25" s="38">
        <v>1583.2</v>
      </c>
      <c r="G25" s="14">
        <f>F25/D25*100</f>
        <v>103.34203655352481</v>
      </c>
      <c r="H25" s="18"/>
      <c r="I25" s="34">
        <v>1638.5</v>
      </c>
      <c r="J25" s="20">
        <f t="shared" si="2"/>
        <v>103.49292572006064</v>
      </c>
      <c r="K25" s="18"/>
      <c r="L25" s="34">
        <v>1638.5</v>
      </c>
      <c r="M25" s="14">
        <f t="shared" si="3"/>
        <v>100</v>
      </c>
      <c r="N25" s="15"/>
    </row>
    <row r="26" spans="1:14" s="11" customFormat="1" ht="21.75" customHeight="1" x14ac:dyDescent="0.25">
      <c r="A26" s="7" t="s">
        <v>18</v>
      </c>
      <c r="B26" s="12"/>
      <c r="C26" s="12"/>
      <c r="D26" s="12">
        <f>C26/9*12</f>
        <v>0</v>
      </c>
      <c r="E26" s="14" t="e">
        <f>D26/B26*100</f>
        <v>#DIV/0!</v>
      </c>
      <c r="F26" s="38"/>
      <c r="G26" s="14" t="e">
        <f>F26/D26*100</f>
        <v>#DIV/0!</v>
      </c>
      <c r="H26" s="18"/>
      <c r="I26" s="34"/>
      <c r="J26" s="20" t="e">
        <f t="shared" si="2"/>
        <v>#DIV/0!</v>
      </c>
      <c r="K26" s="18"/>
      <c r="L26" s="34"/>
      <c r="M26" s="14" t="e">
        <f t="shared" si="3"/>
        <v>#DIV/0!</v>
      </c>
      <c r="N26" s="15"/>
    </row>
    <row r="27" spans="1:14" s="11" customFormat="1" ht="21.75" customHeight="1" x14ac:dyDescent="0.25">
      <c r="A27" s="7" t="s">
        <v>82</v>
      </c>
      <c r="B27" s="12"/>
      <c r="C27" s="12"/>
      <c r="D27" s="12">
        <f>C27/9*12</f>
        <v>0</v>
      </c>
      <c r="E27" s="14" t="e">
        <f>D27/B27*100</f>
        <v>#DIV/0!</v>
      </c>
      <c r="F27" s="38"/>
      <c r="G27" s="14" t="e">
        <f>F27/D27*100</f>
        <v>#DIV/0!</v>
      </c>
      <c r="H27" s="18"/>
      <c r="I27" s="34"/>
      <c r="J27" s="20" t="e">
        <f t="shared" si="2"/>
        <v>#DIV/0!</v>
      </c>
      <c r="K27" s="18"/>
      <c r="L27" s="34"/>
      <c r="M27" s="14" t="e">
        <f t="shared" si="3"/>
        <v>#DIV/0!</v>
      </c>
      <c r="N27" s="15"/>
    </row>
    <row r="28" spans="1:14" s="11" customFormat="1" ht="21.75" customHeight="1" x14ac:dyDescent="0.25">
      <c r="A28" s="7" t="s">
        <v>83</v>
      </c>
      <c r="B28" s="12"/>
      <c r="C28" s="12"/>
      <c r="D28" s="12">
        <f>C28/9*12</f>
        <v>0</v>
      </c>
      <c r="E28" s="14" t="e">
        <f>D28/B28*100</f>
        <v>#DIV/0!</v>
      </c>
      <c r="F28" s="38"/>
      <c r="G28" s="14" t="e">
        <f>F28/D28*100</f>
        <v>#DIV/0!</v>
      </c>
      <c r="H28" s="18"/>
      <c r="I28" s="34"/>
      <c r="J28" s="20" t="e">
        <f t="shared" si="2"/>
        <v>#DIV/0!</v>
      </c>
      <c r="K28" s="18"/>
      <c r="L28" s="34"/>
      <c r="M28" s="14" t="e">
        <f t="shared" si="3"/>
        <v>#DIV/0!</v>
      </c>
      <c r="N28" s="15"/>
    </row>
    <row r="29" spans="1:14" s="11" customFormat="1" ht="21.75" customHeight="1" x14ac:dyDescent="0.25">
      <c r="A29" s="7" t="s">
        <v>84</v>
      </c>
      <c r="B29" s="12"/>
      <c r="C29" s="12"/>
      <c r="D29" s="12">
        <f>C29/9*12</f>
        <v>0</v>
      </c>
      <c r="E29" s="14" t="e">
        <f>D29/B29*100</f>
        <v>#DIV/0!</v>
      </c>
      <c r="F29" s="39"/>
      <c r="G29" s="14" t="e">
        <f>F29/D29*100</f>
        <v>#DIV/0!</v>
      </c>
      <c r="H29" s="18"/>
      <c r="I29" s="34"/>
      <c r="J29" s="20" t="e">
        <f t="shared" si="2"/>
        <v>#DIV/0!</v>
      </c>
      <c r="K29" s="18"/>
      <c r="L29" s="34"/>
      <c r="M29" s="14" t="e">
        <f t="shared" si="3"/>
        <v>#DIV/0!</v>
      </c>
      <c r="N29" s="15"/>
    </row>
    <row r="30" spans="1:14" s="11" customFormat="1" ht="21.75" customHeight="1" x14ac:dyDescent="0.25">
      <c r="A30" s="7" t="s">
        <v>85</v>
      </c>
      <c r="B30" s="12"/>
      <c r="C30" s="12"/>
      <c r="D30" s="12">
        <f>C30/9*12</f>
        <v>0</v>
      </c>
      <c r="E30" s="14" t="e">
        <f>D30/B30*100</f>
        <v>#DIV/0!</v>
      </c>
      <c r="F30" s="38"/>
      <c r="G30" s="14" t="e">
        <f>F30/D30*100</f>
        <v>#DIV/0!</v>
      </c>
      <c r="H30" s="18"/>
      <c r="I30" s="34"/>
      <c r="J30" s="20" t="e">
        <f t="shared" si="2"/>
        <v>#DIV/0!</v>
      </c>
      <c r="K30" s="18"/>
      <c r="L30" s="34"/>
      <c r="M30" s="14" t="e">
        <f t="shared" si="3"/>
        <v>#DIV/0!</v>
      </c>
      <c r="N30" s="15"/>
    </row>
    <row r="31" spans="1:14" s="11" customFormat="1" ht="21.75" customHeight="1" x14ac:dyDescent="0.25">
      <c r="A31" s="7" t="s">
        <v>19</v>
      </c>
      <c r="B31" s="12"/>
      <c r="C31" s="12"/>
      <c r="D31" s="12">
        <f>C31/9*12</f>
        <v>0</v>
      </c>
      <c r="E31" s="14" t="e">
        <f>D31/B31*100</f>
        <v>#DIV/0!</v>
      </c>
      <c r="F31" s="38"/>
      <c r="G31" s="14" t="e">
        <f>F31/D31*100</f>
        <v>#DIV/0!</v>
      </c>
      <c r="H31" s="18"/>
      <c r="I31" s="34"/>
      <c r="J31" s="20" t="e">
        <f t="shared" si="2"/>
        <v>#DIV/0!</v>
      </c>
      <c r="K31" s="18"/>
      <c r="L31" s="34"/>
      <c r="M31" s="14" t="e">
        <f t="shared" si="3"/>
        <v>#DIV/0!</v>
      </c>
      <c r="N31" s="15"/>
    </row>
    <row r="32" spans="1:14" s="23" customFormat="1" ht="56.25" x14ac:dyDescent="0.25">
      <c r="A32" s="19" t="s">
        <v>20</v>
      </c>
      <c r="B32" s="12">
        <f>B33+B34+B35+B36+B37+B38+B39+B40+B41+B42+B43+B44</f>
        <v>8567.2999999999993</v>
      </c>
      <c r="C32" s="12">
        <f>C33+C34+C35+C36+C37+C38+C39+C40+C41+C42+C43+C44</f>
        <v>18840</v>
      </c>
      <c r="D32" s="12">
        <f>D33+D34+D35+D36+D37+D38+D39+D40+D41+D42+D43+D44</f>
        <v>19440</v>
      </c>
      <c r="E32" s="14">
        <f>D32/B32*100</f>
        <v>226.90929464358666</v>
      </c>
      <c r="F32" s="37">
        <f>F33+F34+F35+F36+F37+F38+F39+F40+F41+F42+F43+F44</f>
        <v>6700</v>
      </c>
      <c r="G32" s="14">
        <f>F32/D32*100</f>
        <v>34.465020576131685</v>
      </c>
      <c r="H32" s="42" t="s">
        <v>122</v>
      </c>
      <c r="I32" s="34">
        <f>I33+I34+I35+I36+I37+I38+I39+I40+I41+I42+I43+I44</f>
        <v>6700</v>
      </c>
      <c r="J32" s="20">
        <f t="shared" si="2"/>
        <v>100</v>
      </c>
      <c r="K32" s="12"/>
      <c r="L32" s="34">
        <f>L33+L34+L35+L36+L37+L38+L39+L40+L41+L42+L43+L44</f>
        <v>6700</v>
      </c>
      <c r="M32" s="14">
        <f t="shared" si="3"/>
        <v>100</v>
      </c>
      <c r="N32" s="22"/>
    </row>
    <row r="33" spans="1:14" s="11" customFormat="1" ht="21.75" customHeight="1" x14ac:dyDescent="0.25">
      <c r="A33" s="7" t="s">
        <v>86</v>
      </c>
      <c r="B33" s="12"/>
      <c r="C33" s="12"/>
      <c r="D33" s="12">
        <f>C33/9*12</f>
        <v>0</v>
      </c>
      <c r="E33" s="14" t="e">
        <f>D33/B33*100</f>
        <v>#DIV/0!</v>
      </c>
      <c r="F33" s="38"/>
      <c r="G33" s="14" t="e">
        <f>F33/D33*100</f>
        <v>#DIV/0!</v>
      </c>
      <c r="H33" s="18"/>
      <c r="I33" s="34"/>
      <c r="J33" s="20" t="e">
        <f t="shared" si="2"/>
        <v>#DIV/0!</v>
      </c>
      <c r="K33" s="18"/>
      <c r="L33" s="34"/>
      <c r="M33" s="14" t="e">
        <f t="shared" si="3"/>
        <v>#DIV/0!</v>
      </c>
      <c r="N33" s="15"/>
    </row>
    <row r="34" spans="1:14" s="11" customFormat="1" ht="21.75" customHeight="1" x14ac:dyDescent="0.25">
      <c r="A34" s="7" t="s">
        <v>87</v>
      </c>
      <c r="B34" s="12"/>
      <c r="C34" s="12"/>
      <c r="D34" s="12">
        <f>C34/9*12</f>
        <v>0</v>
      </c>
      <c r="E34" s="14" t="e">
        <f>D34/B34*100</f>
        <v>#DIV/0!</v>
      </c>
      <c r="F34" s="38"/>
      <c r="G34" s="14" t="e">
        <f>F34/D34*100</f>
        <v>#DIV/0!</v>
      </c>
      <c r="H34" s="18"/>
      <c r="I34" s="34"/>
      <c r="J34" s="20" t="e">
        <f t="shared" si="2"/>
        <v>#DIV/0!</v>
      </c>
      <c r="K34" s="18"/>
      <c r="L34" s="34"/>
      <c r="M34" s="14" t="e">
        <f t="shared" si="3"/>
        <v>#DIV/0!</v>
      </c>
      <c r="N34" s="15"/>
    </row>
    <row r="35" spans="1:14" s="11" customFormat="1" ht="21.75" customHeight="1" x14ac:dyDescent="0.25">
      <c r="A35" s="7" t="s">
        <v>88</v>
      </c>
      <c r="B35" s="12"/>
      <c r="C35" s="12"/>
      <c r="D35" s="12">
        <f>C35/9*12</f>
        <v>0</v>
      </c>
      <c r="E35" s="14" t="e">
        <f>D35/B35*100</f>
        <v>#DIV/0!</v>
      </c>
      <c r="F35" s="38"/>
      <c r="G35" s="14" t="e">
        <f>F35/D35*100</f>
        <v>#DIV/0!</v>
      </c>
      <c r="H35" s="18"/>
      <c r="I35" s="34"/>
      <c r="J35" s="20" t="e">
        <f t="shared" si="2"/>
        <v>#DIV/0!</v>
      </c>
      <c r="K35" s="18"/>
      <c r="L35" s="34"/>
      <c r="M35" s="14" t="e">
        <f t="shared" si="3"/>
        <v>#DIV/0!</v>
      </c>
      <c r="N35" s="15"/>
    </row>
    <row r="36" spans="1:14" s="11" customFormat="1" ht="21.75" customHeight="1" x14ac:dyDescent="0.25">
      <c r="A36" s="7" t="s">
        <v>21</v>
      </c>
      <c r="B36" s="12"/>
      <c r="C36" s="12"/>
      <c r="D36" s="12">
        <f>C36/9*12</f>
        <v>0</v>
      </c>
      <c r="E36" s="14" t="e">
        <f>D36/B36*100</f>
        <v>#DIV/0!</v>
      </c>
      <c r="F36" s="38"/>
      <c r="G36" s="14" t="e">
        <f>F36/D36*100</f>
        <v>#DIV/0!</v>
      </c>
      <c r="H36" s="18"/>
      <c r="I36" s="34"/>
      <c r="J36" s="20" t="e">
        <f t="shared" si="2"/>
        <v>#DIV/0!</v>
      </c>
      <c r="K36" s="18"/>
      <c r="L36" s="34"/>
      <c r="M36" s="14" t="e">
        <f t="shared" si="3"/>
        <v>#DIV/0!</v>
      </c>
      <c r="N36" s="15"/>
    </row>
    <row r="37" spans="1:14" s="11" customFormat="1" ht="21.75" customHeight="1" x14ac:dyDescent="0.25">
      <c r="A37" s="7" t="s">
        <v>89</v>
      </c>
      <c r="B37" s="12"/>
      <c r="C37" s="12"/>
      <c r="D37" s="12">
        <f>C37/9*12</f>
        <v>0</v>
      </c>
      <c r="E37" s="14" t="e">
        <f>D37/B37*100</f>
        <v>#DIV/0!</v>
      </c>
      <c r="F37" s="38"/>
      <c r="G37" s="14" t="e">
        <f>F37/D37*100</f>
        <v>#DIV/0!</v>
      </c>
      <c r="H37" s="18"/>
      <c r="I37" s="34"/>
      <c r="J37" s="20" t="e">
        <f t="shared" si="2"/>
        <v>#DIV/0!</v>
      </c>
      <c r="K37" s="18"/>
      <c r="L37" s="34"/>
      <c r="M37" s="14" t="e">
        <f t="shared" si="3"/>
        <v>#DIV/0!</v>
      </c>
      <c r="N37" s="15"/>
    </row>
    <row r="38" spans="1:14" s="11" customFormat="1" ht="21.75" customHeight="1" x14ac:dyDescent="0.25">
      <c r="A38" s="7" t="s">
        <v>90</v>
      </c>
      <c r="B38" s="12"/>
      <c r="C38" s="12"/>
      <c r="D38" s="12">
        <f>C38/9*12</f>
        <v>0</v>
      </c>
      <c r="E38" s="14" t="e">
        <f>D38/B38*100</f>
        <v>#DIV/0!</v>
      </c>
      <c r="F38" s="39"/>
      <c r="G38" s="14" t="e">
        <f>F38/D38*100</f>
        <v>#DIV/0!</v>
      </c>
      <c r="H38" s="18"/>
      <c r="I38" s="34"/>
      <c r="J38" s="20" t="e">
        <f t="shared" si="2"/>
        <v>#DIV/0!</v>
      </c>
      <c r="K38" s="18"/>
      <c r="L38" s="34"/>
      <c r="M38" s="14" t="e">
        <f t="shared" si="3"/>
        <v>#DIV/0!</v>
      </c>
      <c r="N38" s="15"/>
    </row>
    <row r="39" spans="1:14" s="11" customFormat="1" ht="21.75" customHeight="1" x14ac:dyDescent="0.25">
      <c r="A39" s="7" t="s">
        <v>91</v>
      </c>
      <c r="B39" s="12"/>
      <c r="C39" s="12"/>
      <c r="D39" s="12">
        <f>C39/9*12</f>
        <v>0</v>
      </c>
      <c r="E39" s="14" t="e">
        <f>D39/B39*100</f>
        <v>#DIV/0!</v>
      </c>
      <c r="F39" s="38"/>
      <c r="G39" s="14" t="e">
        <f>F39/D39*100</f>
        <v>#DIV/0!</v>
      </c>
      <c r="H39" s="18"/>
      <c r="I39" s="34"/>
      <c r="J39" s="20" t="e">
        <f t="shared" si="2"/>
        <v>#DIV/0!</v>
      </c>
      <c r="K39" s="18"/>
      <c r="L39" s="34"/>
      <c r="M39" s="14" t="e">
        <f t="shared" si="3"/>
        <v>#DIV/0!</v>
      </c>
      <c r="N39" s="15"/>
    </row>
    <row r="40" spans="1:14" s="11" customFormat="1" ht="21.75" customHeight="1" x14ac:dyDescent="0.25">
      <c r="A40" s="7" t="s">
        <v>116</v>
      </c>
      <c r="B40" s="12">
        <v>110.3</v>
      </c>
      <c r="C40" s="12">
        <v>200</v>
      </c>
      <c r="D40" s="12">
        <v>200</v>
      </c>
      <c r="E40" s="14">
        <f>D40/B40*100</f>
        <v>181.32366273798729</v>
      </c>
      <c r="F40" s="38">
        <v>200</v>
      </c>
      <c r="G40" s="14">
        <f>F40/D40*100</f>
        <v>100</v>
      </c>
      <c r="H40" s="18"/>
      <c r="I40" s="34">
        <v>200</v>
      </c>
      <c r="J40" s="20">
        <f t="shared" si="2"/>
        <v>100</v>
      </c>
      <c r="K40" s="18"/>
      <c r="L40" s="34">
        <v>200</v>
      </c>
      <c r="M40" s="14">
        <f t="shared" si="3"/>
        <v>100</v>
      </c>
      <c r="N40" s="15"/>
    </row>
    <row r="41" spans="1:14" s="11" customFormat="1" ht="72.75" customHeight="1" x14ac:dyDescent="0.25">
      <c r="A41" s="7" t="s">
        <v>117</v>
      </c>
      <c r="B41" s="12">
        <v>8457</v>
      </c>
      <c r="C41" s="12">
        <v>18640</v>
      </c>
      <c r="D41" s="12">
        <v>19240</v>
      </c>
      <c r="E41" s="14">
        <f>D41/B41*100</f>
        <v>227.50384297032045</v>
      </c>
      <c r="F41" s="38">
        <v>6500</v>
      </c>
      <c r="G41" s="14">
        <f>F41/D41*100</f>
        <v>33.783783783783782</v>
      </c>
      <c r="H41" s="42" t="s">
        <v>122</v>
      </c>
      <c r="I41" s="34">
        <v>6500</v>
      </c>
      <c r="J41" s="20">
        <f t="shared" si="2"/>
        <v>100</v>
      </c>
      <c r="K41" s="18"/>
      <c r="L41" s="34">
        <v>6500</v>
      </c>
      <c r="M41" s="14">
        <f t="shared" si="3"/>
        <v>100</v>
      </c>
      <c r="N41" s="15"/>
    </row>
    <row r="42" spans="1:14" s="11" customFormat="1" ht="21.75" customHeight="1" x14ac:dyDescent="0.25">
      <c r="A42" s="7" t="s">
        <v>22</v>
      </c>
      <c r="B42" s="12"/>
      <c r="C42" s="12"/>
      <c r="D42" s="12">
        <f>C42/9*12</f>
        <v>0</v>
      </c>
      <c r="E42" s="14" t="e">
        <f>D42/B42*100</f>
        <v>#DIV/0!</v>
      </c>
      <c r="F42" s="38"/>
      <c r="G42" s="14" t="e">
        <f>F42/D42*100</f>
        <v>#DIV/0!</v>
      </c>
      <c r="H42" s="18"/>
      <c r="I42" s="34"/>
      <c r="J42" s="20" t="e">
        <f t="shared" ref="J42:J73" si="4">I42/F42*100</f>
        <v>#DIV/0!</v>
      </c>
      <c r="K42" s="18"/>
      <c r="L42" s="34"/>
      <c r="M42" s="14" t="e">
        <f t="shared" ref="M42:M73" si="5">L42/I42*100</f>
        <v>#DIV/0!</v>
      </c>
      <c r="N42" s="15"/>
    </row>
    <row r="43" spans="1:14" s="11" customFormat="1" ht="21.75" customHeight="1" x14ac:dyDescent="0.25">
      <c r="A43" s="7" t="s">
        <v>92</v>
      </c>
      <c r="B43" s="12"/>
      <c r="C43" s="12"/>
      <c r="D43" s="12">
        <f>C43/9*12</f>
        <v>0</v>
      </c>
      <c r="E43" s="14" t="e">
        <f>D43/B43*100</f>
        <v>#DIV/0!</v>
      </c>
      <c r="F43" s="38"/>
      <c r="G43" s="14" t="e">
        <f>F43/D43*100</f>
        <v>#DIV/0!</v>
      </c>
      <c r="H43" s="18"/>
      <c r="I43" s="34"/>
      <c r="J43" s="20" t="e">
        <f t="shared" si="4"/>
        <v>#DIV/0!</v>
      </c>
      <c r="K43" s="18"/>
      <c r="L43" s="34"/>
      <c r="M43" s="14" t="e">
        <f t="shared" si="5"/>
        <v>#DIV/0!</v>
      </c>
      <c r="N43" s="15"/>
    </row>
    <row r="44" spans="1:14" s="11" customFormat="1" ht="21.75" customHeight="1" x14ac:dyDescent="0.25">
      <c r="A44" s="7" t="s">
        <v>23</v>
      </c>
      <c r="B44" s="12"/>
      <c r="C44" s="12"/>
      <c r="D44" s="12">
        <f>C44/9*12</f>
        <v>0</v>
      </c>
      <c r="E44" s="14" t="e">
        <f>D44/B44*100</f>
        <v>#DIV/0!</v>
      </c>
      <c r="F44" s="38"/>
      <c r="G44" s="14" t="e">
        <f>F44/D44*100</f>
        <v>#DIV/0!</v>
      </c>
      <c r="H44" s="18"/>
      <c r="I44" s="34"/>
      <c r="J44" s="20" t="e">
        <f t="shared" si="4"/>
        <v>#DIV/0!</v>
      </c>
      <c r="K44" s="18"/>
      <c r="L44" s="34"/>
      <c r="M44" s="14" t="e">
        <f t="shared" si="5"/>
        <v>#DIV/0!</v>
      </c>
      <c r="N44" s="15"/>
    </row>
    <row r="45" spans="1:14" s="23" customFormat="1" ht="21.75" customHeight="1" x14ac:dyDescent="0.25">
      <c r="A45" s="19" t="s">
        <v>24</v>
      </c>
      <c r="B45" s="12">
        <f t="shared" ref="B45:D45" si="6">B46+B47+B48+B49+B50+B51+B52+B53+B54+B55+B56+B57</f>
        <v>88307.6</v>
      </c>
      <c r="C45" s="12">
        <f t="shared" si="6"/>
        <v>86015.700000000012</v>
      </c>
      <c r="D45" s="12">
        <f t="shared" si="6"/>
        <v>86658.2</v>
      </c>
      <c r="E45" s="14">
        <f>D45/B45*100</f>
        <v>98.132210591160884</v>
      </c>
      <c r="F45" s="37">
        <f>F46+F47+F48+F49+F50+F51+F52+F53+F54+F55+F56+F57</f>
        <v>98945.3</v>
      </c>
      <c r="G45" s="14">
        <f>F45/D45*100</f>
        <v>114.17880823742013</v>
      </c>
      <c r="H45" s="41" t="s">
        <v>131</v>
      </c>
      <c r="I45" s="34">
        <f>I46+I47+I48+I49+I50+I51+I53+I52+I54+I55+I56+I57</f>
        <v>103977</v>
      </c>
      <c r="J45" s="20">
        <f t="shared" si="4"/>
        <v>105.08533502854607</v>
      </c>
      <c r="K45" s="12"/>
      <c r="L45" s="34">
        <f>L46+L47+L48+L49+L50+L51+L52+L53+L54+L55+L56+L57</f>
        <v>98457</v>
      </c>
      <c r="M45" s="14">
        <f t="shared" si="5"/>
        <v>94.69113361608818</v>
      </c>
      <c r="N45" s="22"/>
    </row>
    <row r="46" spans="1:14" s="11" customFormat="1" ht="21.75" customHeight="1" x14ac:dyDescent="0.25">
      <c r="A46" s="7" t="s">
        <v>25</v>
      </c>
      <c r="B46" s="12"/>
      <c r="C46" s="12"/>
      <c r="D46" s="12">
        <f>C46/9*12</f>
        <v>0</v>
      </c>
      <c r="E46" s="14" t="e">
        <f>D46/B46*100</f>
        <v>#DIV/0!</v>
      </c>
      <c r="F46" s="38"/>
      <c r="G46" s="14" t="e">
        <f>F46/D46*100</f>
        <v>#DIV/0!</v>
      </c>
      <c r="H46" s="18"/>
      <c r="I46" s="34"/>
      <c r="J46" s="20" t="e">
        <f t="shared" si="4"/>
        <v>#DIV/0!</v>
      </c>
      <c r="K46" s="18"/>
      <c r="L46" s="34"/>
      <c r="M46" s="14" t="e">
        <f t="shared" si="5"/>
        <v>#DIV/0!</v>
      </c>
      <c r="N46" s="15"/>
    </row>
    <row r="47" spans="1:14" s="11" customFormat="1" ht="21.75" customHeight="1" x14ac:dyDescent="0.25">
      <c r="A47" s="7" t="s">
        <v>26</v>
      </c>
      <c r="B47" s="12"/>
      <c r="C47" s="12"/>
      <c r="D47" s="12">
        <f>C47/9*12</f>
        <v>0</v>
      </c>
      <c r="E47" s="14" t="e">
        <f>D47/B47*100</f>
        <v>#DIV/0!</v>
      </c>
      <c r="F47" s="39"/>
      <c r="G47" s="14" t="e">
        <f>F47/D47*100</f>
        <v>#DIV/0!</v>
      </c>
      <c r="H47" s="18"/>
      <c r="I47" s="34"/>
      <c r="J47" s="20" t="e">
        <f t="shared" si="4"/>
        <v>#DIV/0!</v>
      </c>
      <c r="K47" s="18"/>
      <c r="L47" s="34"/>
      <c r="M47" s="14" t="e">
        <f t="shared" si="5"/>
        <v>#DIV/0!</v>
      </c>
      <c r="N47" s="15"/>
    </row>
    <row r="48" spans="1:14" s="11" customFormat="1" ht="21.75" customHeight="1" x14ac:dyDescent="0.25">
      <c r="A48" s="7" t="s">
        <v>93</v>
      </c>
      <c r="B48" s="12"/>
      <c r="C48" s="12"/>
      <c r="D48" s="12">
        <f>C48/9*12</f>
        <v>0</v>
      </c>
      <c r="E48" s="14" t="e">
        <f>D48/B48*100</f>
        <v>#DIV/0!</v>
      </c>
      <c r="F48" s="38"/>
      <c r="G48" s="14" t="e">
        <f>F48/D48*100</f>
        <v>#DIV/0!</v>
      </c>
      <c r="H48" s="18"/>
      <c r="I48" s="34"/>
      <c r="J48" s="20" t="e">
        <f t="shared" si="4"/>
        <v>#DIV/0!</v>
      </c>
      <c r="K48" s="18"/>
      <c r="L48" s="34"/>
      <c r="M48" s="14" t="e">
        <f t="shared" si="5"/>
        <v>#DIV/0!</v>
      </c>
      <c r="N48" s="15"/>
    </row>
    <row r="49" spans="1:14" s="11" customFormat="1" ht="21.75" customHeight="1" x14ac:dyDescent="0.25">
      <c r="A49" s="7" t="s">
        <v>27</v>
      </c>
      <c r="B49" s="12"/>
      <c r="C49" s="12"/>
      <c r="D49" s="12">
        <f>C49/9*12</f>
        <v>0</v>
      </c>
      <c r="E49" s="14" t="e">
        <f>D49/B49*100</f>
        <v>#DIV/0!</v>
      </c>
      <c r="F49" s="38"/>
      <c r="G49" s="14" t="e">
        <f>F49/D49*100</f>
        <v>#DIV/0!</v>
      </c>
      <c r="H49" s="18"/>
      <c r="I49" s="34"/>
      <c r="J49" s="20" t="e">
        <f t="shared" si="4"/>
        <v>#DIV/0!</v>
      </c>
      <c r="K49" s="18"/>
      <c r="L49" s="34"/>
      <c r="M49" s="14" t="e">
        <f t="shared" si="5"/>
        <v>#DIV/0!</v>
      </c>
      <c r="N49" s="15"/>
    </row>
    <row r="50" spans="1:14" s="11" customFormat="1" ht="54" customHeight="1" x14ac:dyDescent="0.25">
      <c r="A50" s="7" t="s">
        <v>28</v>
      </c>
      <c r="B50" s="12">
        <v>18240.5</v>
      </c>
      <c r="C50" s="12">
        <v>7579.1</v>
      </c>
      <c r="D50" s="12">
        <v>8100</v>
      </c>
      <c r="E50" s="14">
        <f>D50/B50*100</f>
        <v>44.40667744853485</v>
      </c>
      <c r="F50" s="38">
        <v>6879.1</v>
      </c>
      <c r="G50" s="14">
        <f>F50/D50*100</f>
        <v>84.927160493827174</v>
      </c>
      <c r="H50" s="41" t="s">
        <v>119</v>
      </c>
      <c r="I50" s="34">
        <v>6879.1</v>
      </c>
      <c r="J50" s="20">
        <f t="shared" si="4"/>
        <v>100</v>
      </c>
      <c r="K50" s="18"/>
      <c r="L50" s="34">
        <v>6879.1</v>
      </c>
      <c r="M50" s="14">
        <f t="shared" si="5"/>
        <v>100</v>
      </c>
      <c r="N50" s="15"/>
    </row>
    <row r="51" spans="1:14" s="11" customFormat="1" ht="21.75" customHeight="1" x14ac:dyDescent="0.25">
      <c r="A51" s="7" t="s">
        <v>29</v>
      </c>
      <c r="B51" s="12"/>
      <c r="C51" s="12"/>
      <c r="D51" s="12">
        <f>C51/9*12</f>
        <v>0</v>
      </c>
      <c r="E51" s="14" t="e">
        <f>D51/B51*100</f>
        <v>#DIV/0!</v>
      </c>
      <c r="F51" s="38"/>
      <c r="G51" s="14" t="e">
        <f>F51/D51*100</f>
        <v>#DIV/0!</v>
      </c>
      <c r="H51" s="18"/>
      <c r="I51" s="34"/>
      <c r="J51" s="20" t="e">
        <f t="shared" si="4"/>
        <v>#DIV/0!</v>
      </c>
      <c r="K51" s="18"/>
      <c r="L51" s="34"/>
      <c r="M51" s="14" t="e">
        <f t="shared" si="5"/>
        <v>#DIV/0!</v>
      </c>
      <c r="N51" s="15"/>
    </row>
    <row r="52" spans="1:14" s="11" customFormat="1" ht="21.75" customHeight="1" x14ac:dyDescent="0.25">
      <c r="A52" s="7" t="s">
        <v>30</v>
      </c>
      <c r="B52" s="12"/>
      <c r="C52" s="12"/>
      <c r="D52" s="12">
        <f>C52/9*12</f>
        <v>0</v>
      </c>
      <c r="E52" s="14" t="e">
        <f>D52/B52*100</f>
        <v>#DIV/0!</v>
      </c>
      <c r="F52" s="38"/>
      <c r="G52" s="14" t="e">
        <f>F52/D52*100</f>
        <v>#DIV/0!</v>
      </c>
      <c r="H52" s="18"/>
      <c r="I52" s="34"/>
      <c r="J52" s="20" t="e">
        <f t="shared" si="4"/>
        <v>#DIV/0!</v>
      </c>
      <c r="K52" s="18"/>
      <c r="L52" s="34"/>
      <c r="M52" s="14" t="e">
        <f t="shared" si="5"/>
        <v>#DIV/0!</v>
      </c>
      <c r="N52" s="15"/>
    </row>
    <row r="53" spans="1:14" s="11" customFormat="1" ht="21.75" customHeight="1" x14ac:dyDescent="0.25">
      <c r="A53" s="7" t="s">
        <v>31</v>
      </c>
      <c r="B53" s="12"/>
      <c r="C53" s="12"/>
      <c r="D53" s="12">
        <f>C53/9*12</f>
        <v>0</v>
      </c>
      <c r="E53" s="14" t="e">
        <f>D53/B53*100</f>
        <v>#DIV/0!</v>
      </c>
      <c r="F53" s="38"/>
      <c r="G53" s="14" t="e">
        <f>F53/D53*100</f>
        <v>#DIV/0!</v>
      </c>
      <c r="H53" s="18"/>
      <c r="I53" s="34"/>
      <c r="J53" s="20" t="e">
        <f t="shared" si="4"/>
        <v>#DIV/0!</v>
      </c>
      <c r="K53" s="18"/>
      <c r="L53" s="34"/>
      <c r="M53" s="14" t="e">
        <f t="shared" si="5"/>
        <v>#DIV/0!</v>
      </c>
      <c r="N53" s="15"/>
    </row>
    <row r="54" spans="1:14" s="11" customFormat="1" ht="21.75" customHeight="1" x14ac:dyDescent="0.25">
      <c r="A54" s="7" t="s">
        <v>32</v>
      </c>
      <c r="B54" s="12">
        <v>56428.1</v>
      </c>
      <c r="C54" s="12">
        <v>61058.2</v>
      </c>
      <c r="D54" s="12">
        <v>61058.2</v>
      </c>
      <c r="E54" s="14">
        <f>D54/B54*100</f>
        <v>108.20530905701237</v>
      </c>
      <c r="F54" s="38">
        <v>64566.2</v>
      </c>
      <c r="G54" s="14">
        <f>F54/D54*100</f>
        <v>105.74533805451192</v>
      </c>
      <c r="H54" s="18"/>
      <c r="I54" s="34">
        <v>69597.899999999994</v>
      </c>
      <c r="J54" s="20">
        <f t="shared" si="4"/>
        <v>107.79308678534589</v>
      </c>
      <c r="K54" s="18"/>
      <c r="L54" s="34">
        <v>64077.9</v>
      </c>
      <c r="M54" s="14">
        <f t="shared" si="5"/>
        <v>92.068726211566741</v>
      </c>
      <c r="N54" s="15"/>
    </row>
    <row r="55" spans="1:14" s="11" customFormat="1" ht="21.75" customHeight="1" x14ac:dyDescent="0.25">
      <c r="A55" s="7" t="s">
        <v>33</v>
      </c>
      <c r="B55" s="12"/>
      <c r="C55" s="12"/>
      <c r="D55" s="12">
        <f>C55/9*12</f>
        <v>0</v>
      </c>
      <c r="E55" s="14" t="e">
        <f>D55/B55*100</f>
        <v>#DIV/0!</v>
      </c>
      <c r="F55" s="38"/>
      <c r="G55" s="14" t="e">
        <f>F55/D55*100</f>
        <v>#DIV/0!</v>
      </c>
      <c r="H55" s="18"/>
      <c r="I55" s="34"/>
      <c r="J55" s="20" t="e">
        <f t="shared" si="4"/>
        <v>#DIV/0!</v>
      </c>
      <c r="K55" s="18"/>
      <c r="L55" s="34"/>
      <c r="M55" s="14" t="e">
        <f t="shared" si="5"/>
        <v>#DIV/0!</v>
      </c>
      <c r="N55" s="15"/>
    </row>
    <row r="56" spans="1:14" s="11" customFormat="1" ht="21.75" customHeight="1" x14ac:dyDescent="0.25">
      <c r="A56" s="7" t="s">
        <v>94</v>
      </c>
      <c r="B56" s="12"/>
      <c r="C56" s="12"/>
      <c r="D56" s="12">
        <f>C56/9*12</f>
        <v>0</v>
      </c>
      <c r="E56" s="14" t="e">
        <f>D56/B56*100</f>
        <v>#DIV/0!</v>
      </c>
      <c r="F56" s="39"/>
      <c r="G56" s="14" t="e">
        <f>F56/D56*100</f>
        <v>#DIV/0!</v>
      </c>
      <c r="H56" s="18"/>
      <c r="I56" s="34"/>
      <c r="J56" s="20" t="e">
        <f t="shared" si="4"/>
        <v>#DIV/0!</v>
      </c>
      <c r="K56" s="18"/>
      <c r="L56" s="34"/>
      <c r="M56" s="14" t="e">
        <f t="shared" si="5"/>
        <v>#DIV/0!</v>
      </c>
      <c r="N56" s="15"/>
    </row>
    <row r="57" spans="1:14" s="11" customFormat="1" ht="83.25" customHeight="1" x14ac:dyDescent="0.25">
      <c r="A57" s="7" t="s">
        <v>34</v>
      </c>
      <c r="B57" s="12">
        <v>13639</v>
      </c>
      <c r="C57" s="12">
        <v>17378.400000000001</v>
      </c>
      <c r="D57" s="12">
        <v>17500</v>
      </c>
      <c r="E57" s="14">
        <f>D57/B57*100</f>
        <v>128.30852701810983</v>
      </c>
      <c r="F57" s="38">
        <v>27500</v>
      </c>
      <c r="G57" s="14">
        <f>F57/D57*100</f>
        <v>157.14285714285714</v>
      </c>
      <c r="H57" s="42" t="s">
        <v>121</v>
      </c>
      <c r="I57" s="34">
        <v>27500</v>
      </c>
      <c r="J57" s="20">
        <f t="shared" si="4"/>
        <v>100</v>
      </c>
      <c r="K57" s="18"/>
      <c r="L57" s="34">
        <v>27500</v>
      </c>
      <c r="M57" s="14">
        <f t="shared" si="5"/>
        <v>100</v>
      </c>
      <c r="N57" s="15"/>
    </row>
    <row r="58" spans="1:14" s="23" customFormat="1" ht="37.5" x14ac:dyDescent="0.25">
      <c r="A58" s="19" t="s">
        <v>35</v>
      </c>
      <c r="B58" s="12">
        <f>B59+B60+B61+B62+B63</f>
        <v>177994.9</v>
      </c>
      <c r="C58" s="12">
        <f>C59+C60+C61+C62+C63</f>
        <v>130017.8</v>
      </c>
      <c r="D58" s="12">
        <f>D59+D60+D61+D62+D63</f>
        <v>130668.1</v>
      </c>
      <c r="E58" s="14">
        <f>D58/B58*100</f>
        <v>73.411148296945598</v>
      </c>
      <c r="F58" s="37">
        <f>F59+F60+F61+F62+F63</f>
        <v>36384.979999999996</v>
      </c>
      <c r="G58" s="14">
        <f>F58/D58*100</f>
        <v>27.845342512824473</v>
      </c>
      <c r="H58" s="12"/>
      <c r="I58" s="34">
        <f>I59+I60+I61+I62+I63</f>
        <v>18272.419999999998</v>
      </c>
      <c r="J58" s="20">
        <f t="shared" si="4"/>
        <v>50.219678559669404</v>
      </c>
      <c r="K58" s="12"/>
      <c r="L58" s="34">
        <f>L59+L60+L61+L62+L63</f>
        <v>18272.419999999998</v>
      </c>
      <c r="M58" s="14">
        <f t="shared" si="5"/>
        <v>100</v>
      </c>
      <c r="N58" s="22"/>
    </row>
    <row r="59" spans="1:14" s="11" customFormat="1" ht="37.5" customHeight="1" x14ac:dyDescent="0.25">
      <c r="A59" s="7" t="s">
        <v>36</v>
      </c>
      <c r="B59" s="12">
        <v>128.5</v>
      </c>
      <c r="C59" s="12">
        <v>1600</v>
      </c>
      <c r="D59" s="12">
        <v>1600</v>
      </c>
      <c r="E59" s="14">
        <f>D59/B59*100</f>
        <v>1245.1361867704281</v>
      </c>
      <c r="F59" s="38">
        <v>15736.06</v>
      </c>
      <c r="G59" s="14">
        <f>F59/D59*100</f>
        <v>983.50375000000008</v>
      </c>
      <c r="H59" s="42" t="s">
        <v>124</v>
      </c>
      <c r="I59" s="34">
        <v>15072.42</v>
      </c>
      <c r="J59" s="20">
        <f t="shared" si="4"/>
        <v>95.782680035536217</v>
      </c>
      <c r="K59" s="18"/>
      <c r="L59" s="34">
        <v>15072.42</v>
      </c>
      <c r="M59" s="14">
        <f t="shared" si="5"/>
        <v>100</v>
      </c>
      <c r="N59" s="15"/>
    </row>
    <row r="60" spans="1:14" s="11" customFormat="1" ht="71.25" customHeight="1" x14ac:dyDescent="0.25">
      <c r="A60" s="7" t="s">
        <v>37</v>
      </c>
      <c r="B60" s="12">
        <v>98552.9</v>
      </c>
      <c r="C60" s="12">
        <v>103722.1</v>
      </c>
      <c r="D60" s="12">
        <v>103722.1</v>
      </c>
      <c r="E60" s="14">
        <f>D60/B60*100</f>
        <v>105.24510186914846</v>
      </c>
      <c r="F60" s="38">
        <v>3705.32</v>
      </c>
      <c r="G60" s="14">
        <f>F60/D60*100</f>
        <v>3.5723534328749613</v>
      </c>
      <c r="H60" s="42" t="s">
        <v>123</v>
      </c>
      <c r="I60" s="34">
        <v>2300</v>
      </c>
      <c r="J60" s="20">
        <f t="shared" si="4"/>
        <v>62.072911381473119</v>
      </c>
      <c r="K60" s="42" t="s">
        <v>126</v>
      </c>
      <c r="L60" s="34">
        <v>2300</v>
      </c>
      <c r="M60" s="14">
        <f t="shared" si="5"/>
        <v>100</v>
      </c>
      <c r="N60" s="15"/>
    </row>
    <row r="61" spans="1:14" s="11" customFormat="1" ht="78" customHeight="1" x14ac:dyDescent="0.25">
      <c r="A61" s="7" t="s">
        <v>38</v>
      </c>
      <c r="B61" s="12">
        <v>79313.5</v>
      </c>
      <c r="C61" s="12">
        <v>24695.7</v>
      </c>
      <c r="D61" s="12">
        <v>25346</v>
      </c>
      <c r="E61" s="14">
        <f>D61/B61*100</f>
        <v>31.95672867796781</v>
      </c>
      <c r="F61" s="38">
        <v>16943.599999999999</v>
      </c>
      <c r="G61" s="14">
        <f>F61/D61*100</f>
        <v>66.849206975459623</v>
      </c>
      <c r="H61" s="42" t="s">
        <v>132</v>
      </c>
      <c r="I61" s="34">
        <v>900</v>
      </c>
      <c r="J61" s="20">
        <f t="shared" si="4"/>
        <v>5.311740126065299</v>
      </c>
      <c r="K61" s="42" t="s">
        <v>126</v>
      </c>
      <c r="L61" s="34">
        <v>900</v>
      </c>
      <c r="M61" s="14">
        <f t="shared" si="5"/>
        <v>100</v>
      </c>
      <c r="N61" s="15"/>
    </row>
    <row r="62" spans="1:14" s="11" customFormat="1" ht="21.75" customHeight="1" x14ac:dyDescent="0.25">
      <c r="A62" s="7" t="s">
        <v>39</v>
      </c>
      <c r="B62" s="12"/>
      <c r="C62" s="12"/>
      <c r="D62" s="12">
        <f>C62/9*12</f>
        <v>0</v>
      </c>
      <c r="E62" s="14" t="e">
        <f>D62/B62*100</f>
        <v>#DIV/0!</v>
      </c>
      <c r="F62" s="38"/>
      <c r="G62" s="14" t="e">
        <f>F62/D62*100</f>
        <v>#DIV/0!</v>
      </c>
      <c r="H62" s="18"/>
      <c r="I62" s="34"/>
      <c r="J62" s="20" t="e">
        <f t="shared" si="4"/>
        <v>#DIV/0!</v>
      </c>
      <c r="K62" s="18"/>
      <c r="L62" s="34"/>
      <c r="M62" s="14" t="e">
        <f t="shared" si="5"/>
        <v>#DIV/0!</v>
      </c>
      <c r="N62" s="15"/>
    </row>
    <row r="63" spans="1:14" s="11" customFormat="1" ht="21.75" customHeight="1" x14ac:dyDescent="0.25">
      <c r="A63" s="7" t="s">
        <v>40</v>
      </c>
      <c r="B63" s="12"/>
      <c r="C63" s="12"/>
      <c r="D63" s="12">
        <f>C63/9*12</f>
        <v>0</v>
      </c>
      <c r="E63" s="14" t="e">
        <f>D63/B63*100</f>
        <v>#DIV/0!</v>
      </c>
      <c r="F63" s="38"/>
      <c r="G63" s="14" t="e">
        <f>F63/D63*100</f>
        <v>#DIV/0!</v>
      </c>
      <c r="H63" s="18"/>
      <c r="I63" s="34"/>
      <c r="J63" s="20" t="e">
        <f t="shared" si="4"/>
        <v>#DIV/0!</v>
      </c>
      <c r="K63" s="18"/>
      <c r="L63" s="34"/>
      <c r="M63" s="14" t="e">
        <f t="shared" si="5"/>
        <v>#DIV/0!</v>
      </c>
      <c r="N63" s="15"/>
    </row>
    <row r="64" spans="1:14" s="23" customFormat="1" ht="21.75" customHeight="1" x14ac:dyDescent="0.25">
      <c r="A64" s="19" t="s">
        <v>41</v>
      </c>
      <c r="B64" s="12">
        <f>B65+B66+B67+B68+B69</f>
        <v>0</v>
      </c>
      <c r="C64" s="12">
        <f>C65+C66+C67+C68+C69</f>
        <v>0</v>
      </c>
      <c r="D64" s="12">
        <f>C64/9*12</f>
        <v>0</v>
      </c>
      <c r="E64" s="14" t="e">
        <f>D64/B64*100</f>
        <v>#DIV/0!</v>
      </c>
      <c r="F64" s="37">
        <f>F65+F66+F67+F68+F69</f>
        <v>100</v>
      </c>
      <c r="G64" s="14" t="e">
        <f>F64/D64*100</f>
        <v>#DIV/0!</v>
      </c>
      <c r="H64" s="12"/>
      <c r="I64" s="34">
        <f>I65+I66+I67+I68+I69</f>
        <v>100</v>
      </c>
      <c r="J64" s="20">
        <f t="shared" si="4"/>
        <v>100</v>
      </c>
      <c r="K64" s="12"/>
      <c r="L64" s="34">
        <f>L65+L66+L67+L68+L69</f>
        <v>100</v>
      </c>
      <c r="M64" s="14">
        <f t="shared" si="5"/>
        <v>100</v>
      </c>
      <c r="N64" s="22"/>
    </row>
    <row r="65" spans="1:14" s="11" customFormat="1" ht="21.75" customHeight="1" x14ac:dyDescent="0.25">
      <c r="A65" s="7" t="s">
        <v>42</v>
      </c>
      <c r="B65" s="12"/>
      <c r="C65" s="12"/>
      <c r="D65" s="12">
        <f>C65/9*12</f>
        <v>0</v>
      </c>
      <c r="E65" s="14" t="e">
        <f>D65/B65*100</f>
        <v>#DIV/0!</v>
      </c>
      <c r="F65" s="38"/>
      <c r="G65" s="14" t="e">
        <f>F65/D65*100</f>
        <v>#DIV/0!</v>
      </c>
      <c r="H65" s="18"/>
      <c r="I65" s="34"/>
      <c r="J65" s="20" t="e">
        <f t="shared" si="4"/>
        <v>#DIV/0!</v>
      </c>
      <c r="K65" s="18"/>
      <c r="L65" s="34"/>
      <c r="M65" s="14" t="e">
        <f t="shared" si="5"/>
        <v>#DIV/0!</v>
      </c>
      <c r="N65" s="15"/>
    </row>
    <row r="66" spans="1:14" s="11" customFormat="1" ht="21.75" customHeight="1" x14ac:dyDescent="0.25">
      <c r="A66" s="7" t="s">
        <v>95</v>
      </c>
      <c r="B66" s="12"/>
      <c r="C66" s="12"/>
      <c r="D66" s="12">
        <f>C66/9*12</f>
        <v>0</v>
      </c>
      <c r="E66" s="14" t="e">
        <f>D66/B66*100</f>
        <v>#DIV/0!</v>
      </c>
      <c r="F66" s="38"/>
      <c r="G66" s="14" t="e">
        <f>F66/D66*100</f>
        <v>#DIV/0!</v>
      </c>
      <c r="H66" s="18"/>
      <c r="I66" s="34"/>
      <c r="J66" s="20" t="e">
        <f t="shared" si="4"/>
        <v>#DIV/0!</v>
      </c>
      <c r="K66" s="18"/>
      <c r="L66" s="34"/>
      <c r="M66" s="14" t="e">
        <f t="shared" si="5"/>
        <v>#DIV/0!</v>
      </c>
      <c r="N66" s="15"/>
    </row>
    <row r="67" spans="1:14" s="11" customFormat="1" ht="21.75" customHeight="1" x14ac:dyDescent="0.25">
      <c r="A67" s="7" t="s">
        <v>43</v>
      </c>
      <c r="B67" s="12"/>
      <c r="C67" s="12"/>
      <c r="D67" s="12">
        <f>C67/9*12</f>
        <v>0</v>
      </c>
      <c r="E67" s="14" t="e">
        <f>D67/B67*100</f>
        <v>#DIV/0!</v>
      </c>
      <c r="F67" s="39"/>
      <c r="G67" s="14" t="e">
        <f>F67/D67*100</f>
        <v>#DIV/0!</v>
      </c>
      <c r="H67" s="18"/>
      <c r="I67" s="34"/>
      <c r="J67" s="20" t="e">
        <f t="shared" si="4"/>
        <v>#DIV/0!</v>
      </c>
      <c r="K67" s="18"/>
      <c r="L67" s="34"/>
      <c r="M67" s="14" t="e">
        <f t="shared" si="5"/>
        <v>#DIV/0!</v>
      </c>
      <c r="N67" s="15"/>
    </row>
    <row r="68" spans="1:14" s="11" customFormat="1" ht="21.75" customHeight="1" x14ac:dyDescent="0.25">
      <c r="A68" s="7" t="s">
        <v>96</v>
      </c>
      <c r="B68" s="12"/>
      <c r="C68" s="12"/>
      <c r="D68" s="12">
        <f>C68/9*12</f>
        <v>0</v>
      </c>
      <c r="E68" s="14" t="e">
        <f>D68/B68*100</f>
        <v>#DIV/0!</v>
      </c>
      <c r="F68" s="38"/>
      <c r="G68" s="14" t="e">
        <f>F68/D68*100</f>
        <v>#DIV/0!</v>
      </c>
      <c r="H68" s="18"/>
      <c r="I68" s="34"/>
      <c r="J68" s="20" t="e">
        <f t="shared" si="4"/>
        <v>#DIV/0!</v>
      </c>
      <c r="K68" s="18"/>
      <c r="L68" s="34"/>
      <c r="M68" s="14" t="e">
        <f t="shared" si="5"/>
        <v>#DIV/0!</v>
      </c>
      <c r="N68" s="15"/>
    </row>
    <row r="69" spans="1:14" s="11" customFormat="1" ht="21.75" customHeight="1" x14ac:dyDescent="0.25">
      <c r="A69" s="7" t="s">
        <v>44</v>
      </c>
      <c r="B69" s="12">
        <v>0</v>
      </c>
      <c r="C69" s="12"/>
      <c r="D69" s="12">
        <f>C69/9*12</f>
        <v>0</v>
      </c>
      <c r="E69" s="14" t="e">
        <f>D69/B69*100</f>
        <v>#DIV/0!</v>
      </c>
      <c r="F69" s="38">
        <v>100</v>
      </c>
      <c r="G69" s="14" t="e">
        <f>F69/D69*100</f>
        <v>#DIV/0!</v>
      </c>
      <c r="H69" s="18"/>
      <c r="I69" s="34">
        <v>100</v>
      </c>
      <c r="J69" s="20">
        <f t="shared" si="4"/>
        <v>100</v>
      </c>
      <c r="K69" s="18"/>
      <c r="L69" s="34">
        <v>100</v>
      </c>
      <c r="M69" s="14">
        <f t="shared" si="5"/>
        <v>100</v>
      </c>
      <c r="N69" s="15"/>
    </row>
    <row r="70" spans="1:14" s="23" customFormat="1" ht="21.75" customHeight="1" x14ac:dyDescent="0.25">
      <c r="A70" s="19" t="s">
        <v>45</v>
      </c>
      <c r="B70" s="12">
        <f>B71+B72+B73+B74+B75+B76+B77+B78+B79</f>
        <v>328470.39999999997</v>
      </c>
      <c r="C70" s="12">
        <f>C71+C72+C73+C74+C75+C76+C77+C78+C79</f>
        <v>312730.59999999998</v>
      </c>
      <c r="D70" s="12">
        <f>D71+D72+D73+D74+D75+D76+D77+D78+D79</f>
        <v>336856.89999999997</v>
      </c>
      <c r="E70" s="14">
        <f>D70/B70*100</f>
        <v>102.55319809638858</v>
      </c>
      <c r="F70" s="37">
        <f>F71+F72+F73+F74+F75+F76+F77+F78+F79</f>
        <v>494170.19999999995</v>
      </c>
      <c r="G70" s="14">
        <f>F70/D70*100</f>
        <v>146.70033477123371</v>
      </c>
      <c r="H70" s="12"/>
      <c r="I70" s="34">
        <f>I71+I72+I73+I74+I75+I76+I77+I78+I79</f>
        <v>286256.73</v>
      </c>
      <c r="J70" s="20">
        <f t="shared" si="4"/>
        <v>57.926748719368348</v>
      </c>
      <c r="K70" s="12"/>
      <c r="L70" s="34">
        <f>L71+L72+L73+L74+L75+L76+L77+L78+L79</f>
        <v>282544.13</v>
      </c>
      <c r="M70" s="14">
        <f t="shared" si="5"/>
        <v>98.703052326490294</v>
      </c>
      <c r="N70" s="22"/>
    </row>
    <row r="71" spans="1:14" s="11" customFormat="1" ht="21.75" customHeight="1" x14ac:dyDescent="0.25">
      <c r="A71" s="7" t="s">
        <v>46</v>
      </c>
      <c r="B71" s="12">
        <v>66633.3</v>
      </c>
      <c r="C71" s="12">
        <v>67992.399999999994</v>
      </c>
      <c r="D71" s="12">
        <v>68992.399999999994</v>
      </c>
      <c r="E71" s="14">
        <f>D71/B71*100</f>
        <v>103.54042198120158</v>
      </c>
      <c r="F71" s="38">
        <v>67225.899999999994</v>
      </c>
      <c r="G71" s="14">
        <f>F71/D71*100</f>
        <v>97.439573054423391</v>
      </c>
      <c r="H71" s="18"/>
      <c r="I71" s="34">
        <v>67225.929999999993</v>
      </c>
      <c r="J71" s="20">
        <f t="shared" si="4"/>
        <v>100.00004462565767</v>
      </c>
      <c r="K71" s="18"/>
      <c r="L71" s="34">
        <v>67225.929999999993</v>
      </c>
      <c r="M71" s="14">
        <f t="shared" si="5"/>
        <v>100</v>
      </c>
      <c r="N71" s="15"/>
    </row>
    <row r="72" spans="1:14" s="11" customFormat="1" ht="66" customHeight="1" x14ac:dyDescent="0.25">
      <c r="A72" s="7" t="s">
        <v>47</v>
      </c>
      <c r="B72" s="12">
        <v>205175.9</v>
      </c>
      <c r="C72" s="12">
        <v>195474.8</v>
      </c>
      <c r="D72" s="12">
        <v>210625.3</v>
      </c>
      <c r="E72" s="14">
        <f>D72/B72*100</f>
        <v>102.65596495494842</v>
      </c>
      <c r="F72" s="38">
        <v>385895.8</v>
      </c>
      <c r="G72" s="14">
        <f>F72/D72*100</f>
        <v>183.21436218725862</v>
      </c>
      <c r="H72" s="42" t="s">
        <v>125</v>
      </c>
      <c r="I72" s="34">
        <v>177986</v>
      </c>
      <c r="J72" s="20">
        <f t="shared" si="4"/>
        <v>46.122813464152763</v>
      </c>
      <c r="K72" s="41" t="s">
        <v>119</v>
      </c>
      <c r="L72" s="34">
        <v>180845</v>
      </c>
      <c r="M72" s="14">
        <f t="shared" si="5"/>
        <v>101.60630611396402</v>
      </c>
      <c r="N72" s="41" t="s">
        <v>119</v>
      </c>
    </row>
    <row r="73" spans="1:14" s="11" customFormat="1" ht="49.5" customHeight="1" x14ac:dyDescent="0.25">
      <c r="A73" s="7" t="s">
        <v>48</v>
      </c>
      <c r="B73" s="12">
        <v>28701.1</v>
      </c>
      <c r="C73" s="12">
        <v>26868.2</v>
      </c>
      <c r="D73" s="12">
        <v>28868.2</v>
      </c>
      <c r="E73" s="14">
        <f>D73/B73*100</f>
        <v>100.58220765057786</v>
      </c>
      <c r="F73" s="38">
        <v>25034.5</v>
      </c>
      <c r="G73" s="14">
        <f>F73/D73*100</f>
        <v>86.719989469381531</v>
      </c>
      <c r="H73" s="42" t="s">
        <v>126</v>
      </c>
      <c r="I73" s="34">
        <v>25030.799999999999</v>
      </c>
      <c r="J73" s="20">
        <f t="shared" si="4"/>
        <v>99.98522039585373</v>
      </c>
      <c r="K73" s="18"/>
      <c r="L73" s="34">
        <v>18459.2</v>
      </c>
      <c r="M73" s="14">
        <f t="shared" si="5"/>
        <v>73.745944995765228</v>
      </c>
      <c r="N73" s="15"/>
    </row>
    <row r="74" spans="1:14" s="11" customFormat="1" ht="21.75" customHeight="1" x14ac:dyDescent="0.25">
      <c r="A74" s="7" t="s">
        <v>49</v>
      </c>
      <c r="B74" s="12"/>
      <c r="C74" s="12"/>
      <c r="D74" s="12">
        <f>C74/9*12</f>
        <v>0</v>
      </c>
      <c r="E74" s="14" t="e">
        <f>D74/B74*100</f>
        <v>#DIV/0!</v>
      </c>
      <c r="F74" s="38"/>
      <c r="G74" s="14" t="e">
        <f>F74/D74*100</f>
        <v>#DIV/0!</v>
      </c>
      <c r="H74" s="18"/>
      <c r="I74" s="34"/>
      <c r="J74" s="20" t="e">
        <f t="shared" ref="J74:J105" si="7">I74/F74*100</f>
        <v>#DIV/0!</v>
      </c>
      <c r="K74" s="18"/>
      <c r="L74" s="34"/>
      <c r="M74" s="14" t="e">
        <f t="shared" ref="M74:M105" si="8">L74/I74*100</f>
        <v>#DIV/0!</v>
      </c>
      <c r="N74" s="15"/>
    </row>
    <row r="75" spans="1:14" s="11" customFormat="1" ht="21.75" customHeight="1" x14ac:dyDescent="0.25">
      <c r="A75" s="7" t="s">
        <v>50</v>
      </c>
      <c r="B75" s="12"/>
      <c r="C75" s="12"/>
      <c r="D75" s="12">
        <f>C75/9*12</f>
        <v>0</v>
      </c>
      <c r="E75" s="14" t="e">
        <f>D75/B75*100</f>
        <v>#DIV/0!</v>
      </c>
      <c r="F75" s="38"/>
      <c r="G75" s="14" t="e">
        <f>F75/D75*100</f>
        <v>#DIV/0!</v>
      </c>
      <c r="H75" s="18"/>
      <c r="I75" s="34"/>
      <c r="J75" s="20" t="e">
        <f t="shared" si="7"/>
        <v>#DIV/0!</v>
      </c>
      <c r="K75" s="18"/>
      <c r="L75" s="34"/>
      <c r="M75" s="14" t="e">
        <f t="shared" si="8"/>
        <v>#DIV/0!</v>
      </c>
      <c r="N75" s="15"/>
    </row>
    <row r="76" spans="1:14" s="11" customFormat="1" ht="21.75" customHeight="1" x14ac:dyDescent="0.25">
      <c r="A76" s="7" t="s">
        <v>51</v>
      </c>
      <c r="B76" s="12"/>
      <c r="C76" s="12"/>
      <c r="D76" s="12">
        <f>C76/9*12</f>
        <v>0</v>
      </c>
      <c r="E76" s="14" t="e">
        <f>D76/B76*100</f>
        <v>#DIV/0!</v>
      </c>
      <c r="F76" s="38"/>
      <c r="G76" s="14" t="e">
        <f>F76/D76*100</f>
        <v>#DIV/0!</v>
      </c>
      <c r="H76" s="18"/>
      <c r="I76" s="34"/>
      <c r="J76" s="20" t="e">
        <f t="shared" si="7"/>
        <v>#DIV/0!</v>
      </c>
      <c r="K76" s="18"/>
      <c r="L76" s="34"/>
      <c r="M76" s="14" t="e">
        <f t="shared" si="8"/>
        <v>#DIV/0!</v>
      </c>
      <c r="N76" s="15"/>
    </row>
    <row r="77" spans="1:14" s="11" customFormat="1" ht="50.25" customHeight="1" x14ac:dyDescent="0.25">
      <c r="A77" s="7" t="s">
        <v>52</v>
      </c>
      <c r="B77" s="12">
        <v>6369</v>
      </c>
      <c r="C77" s="12">
        <v>6620.2</v>
      </c>
      <c r="D77" s="12">
        <v>6650</v>
      </c>
      <c r="E77" s="14">
        <f>D77/B77*100</f>
        <v>104.41199560370545</v>
      </c>
      <c r="F77" s="38">
        <v>1200</v>
      </c>
      <c r="G77" s="14">
        <f>F77/D77*100</f>
        <v>18.045112781954884</v>
      </c>
      <c r="H77" s="42" t="s">
        <v>127</v>
      </c>
      <c r="I77" s="34">
        <v>1200</v>
      </c>
      <c r="J77" s="20">
        <f t="shared" si="7"/>
        <v>100</v>
      </c>
      <c r="K77" s="18"/>
      <c r="L77" s="34">
        <v>1200</v>
      </c>
      <c r="M77" s="14">
        <f t="shared" si="8"/>
        <v>100</v>
      </c>
      <c r="N77" s="15"/>
    </row>
    <row r="78" spans="1:14" s="11" customFormat="1" ht="21.75" customHeight="1" x14ac:dyDescent="0.25">
      <c r="A78" s="7" t="s">
        <v>53</v>
      </c>
      <c r="B78" s="12"/>
      <c r="C78" s="12"/>
      <c r="D78" s="12">
        <f>C78/9*12</f>
        <v>0</v>
      </c>
      <c r="E78" s="14" t="e">
        <f>D78/B78*100</f>
        <v>#DIV/0!</v>
      </c>
      <c r="F78" s="38"/>
      <c r="G78" s="14" t="e">
        <f>F78/D78*100</f>
        <v>#DIV/0!</v>
      </c>
      <c r="H78" s="18"/>
      <c r="I78" s="34"/>
      <c r="J78" s="20" t="e">
        <f t="shared" si="7"/>
        <v>#DIV/0!</v>
      </c>
      <c r="K78" s="18"/>
      <c r="L78" s="34"/>
      <c r="M78" s="14" t="e">
        <f t="shared" si="8"/>
        <v>#DIV/0!</v>
      </c>
      <c r="N78" s="15"/>
    </row>
    <row r="79" spans="1:14" s="11" customFormat="1" ht="93" customHeight="1" x14ac:dyDescent="0.25">
      <c r="A79" s="7" t="s">
        <v>54</v>
      </c>
      <c r="B79" s="12">
        <v>21591.1</v>
      </c>
      <c r="C79" s="12">
        <v>15775</v>
      </c>
      <c r="D79" s="12">
        <v>21721</v>
      </c>
      <c r="E79" s="14">
        <f>D79/B79*100</f>
        <v>100.60163678552738</v>
      </c>
      <c r="F79" s="38">
        <v>14814</v>
      </c>
      <c r="G79" s="14">
        <f>F79/D79*100</f>
        <v>68.201279867409411</v>
      </c>
      <c r="H79" s="42" t="s">
        <v>128</v>
      </c>
      <c r="I79" s="34">
        <v>14814</v>
      </c>
      <c r="J79" s="20">
        <f t="shared" si="7"/>
        <v>100</v>
      </c>
      <c r="K79" s="18"/>
      <c r="L79" s="34">
        <v>14814</v>
      </c>
      <c r="M79" s="14">
        <f t="shared" si="8"/>
        <v>100</v>
      </c>
      <c r="N79" s="15"/>
    </row>
    <row r="80" spans="1:14" s="23" customFormat="1" ht="21.75" customHeight="1" x14ac:dyDescent="0.25">
      <c r="A80" s="19" t="s">
        <v>55</v>
      </c>
      <c r="B80" s="12">
        <f t="shared" ref="B80:L80" si="9">B81+B82+B83+B84</f>
        <v>69558.3</v>
      </c>
      <c r="C80" s="12">
        <f t="shared" si="9"/>
        <v>51893.2</v>
      </c>
      <c r="D80" s="12">
        <f t="shared" si="9"/>
        <v>59731.5</v>
      </c>
      <c r="E80" s="14">
        <f>D80/B80*100</f>
        <v>85.872570203699624</v>
      </c>
      <c r="F80" s="34">
        <f t="shared" si="9"/>
        <v>47850.7</v>
      </c>
      <c r="G80" s="14">
        <f>F80/D80*100</f>
        <v>80.10965738345763</v>
      </c>
      <c r="H80" s="12"/>
      <c r="I80" s="34">
        <f t="shared" si="9"/>
        <v>38530</v>
      </c>
      <c r="J80" s="20">
        <f t="shared" si="7"/>
        <v>80.521288089829412</v>
      </c>
      <c r="K80" s="12"/>
      <c r="L80" s="34">
        <f t="shared" si="9"/>
        <v>37692.800000000003</v>
      </c>
      <c r="M80" s="14">
        <f t="shared" si="8"/>
        <v>97.827147677134704</v>
      </c>
      <c r="N80" s="22"/>
    </row>
    <row r="81" spans="1:14" s="11" customFormat="1" ht="44.25" customHeight="1" x14ac:dyDescent="0.25">
      <c r="A81" s="7" t="s">
        <v>56</v>
      </c>
      <c r="B81" s="12">
        <v>58636.5</v>
      </c>
      <c r="C81" s="12">
        <v>43893.2</v>
      </c>
      <c r="D81" s="12">
        <v>48736.5</v>
      </c>
      <c r="E81" s="14">
        <f>D81/B81*100</f>
        <v>83.116318334143415</v>
      </c>
      <c r="F81" s="38">
        <v>42850.7</v>
      </c>
      <c r="G81" s="14">
        <f>F81/D81*100</f>
        <v>87.923219763421656</v>
      </c>
      <c r="H81" s="42" t="s">
        <v>126</v>
      </c>
      <c r="I81" s="34">
        <v>33530</v>
      </c>
      <c r="J81" s="20">
        <f t="shared" si="7"/>
        <v>78.248430013978776</v>
      </c>
      <c r="K81" s="41" t="s">
        <v>119</v>
      </c>
      <c r="L81" s="34">
        <v>32692.799999999999</v>
      </c>
      <c r="M81" s="14">
        <f t="shared" si="8"/>
        <v>97.503131524008353</v>
      </c>
      <c r="N81" s="15"/>
    </row>
    <row r="82" spans="1:14" s="11" customFormat="1" ht="21.75" customHeight="1" x14ac:dyDescent="0.25">
      <c r="A82" s="7" t="s">
        <v>57</v>
      </c>
      <c r="B82" s="12"/>
      <c r="C82" s="12"/>
      <c r="D82" s="12">
        <f>C82/9*12</f>
        <v>0</v>
      </c>
      <c r="E82" s="14" t="e">
        <f>D82/B82*100</f>
        <v>#DIV/0!</v>
      </c>
      <c r="F82" s="38"/>
      <c r="G82" s="14" t="e">
        <f>F82/D82*100</f>
        <v>#DIV/0!</v>
      </c>
      <c r="H82" s="18"/>
      <c r="I82" s="34"/>
      <c r="J82" s="20" t="e">
        <f t="shared" si="7"/>
        <v>#DIV/0!</v>
      </c>
      <c r="K82" s="18"/>
      <c r="L82" s="34"/>
      <c r="M82" s="14" t="e">
        <f t="shared" si="8"/>
        <v>#DIV/0!</v>
      </c>
      <c r="N82" s="15"/>
    </row>
    <row r="83" spans="1:14" s="11" customFormat="1" ht="21.75" customHeight="1" x14ac:dyDescent="0.25">
      <c r="A83" s="7" t="s">
        <v>58</v>
      </c>
      <c r="B83" s="12"/>
      <c r="C83" s="12"/>
      <c r="D83" s="12">
        <f>C83/9*12</f>
        <v>0</v>
      </c>
      <c r="E83" s="14" t="e">
        <f>D83/B83*100</f>
        <v>#DIV/0!</v>
      </c>
      <c r="F83" s="38"/>
      <c r="G83" s="14" t="e">
        <f>F83/D83*100</f>
        <v>#DIV/0!</v>
      </c>
      <c r="H83" s="18"/>
      <c r="I83" s="34"/>
      <c r="J83" s="20" t="e">
        <f t="shared" si="7"/>
        <v>#DIV/0!</v>
      </c>
      <c r="K83" s="18"/>
      <c r="L83" s="34"/>
      <c r="M83" s="14" t="e">
        <f t="shared" si="8"/>
        <v>#DIV/0!</v>
      </c>
      <c r="N83" s="15"/>
    </row>
    <row r="84" spans="1:14" s="11" customFormat="1" ht="64.5" customHeight="1" x14ac:dyDescent="0.25">
      <c r="A84" s="7" t="s">
        <v>59</v>
      </c>
      <c r="B84" s="12">
        <v>10921.8</v>
      </c>
      <c r="C84" s="12">
        <v>8000</v>
      </c>
      <c r="D84" s="12">
        <v>10995</v>
      </c>
      <c r="E84" s="14">
        <f>D84/B84*100</f>
        <v>100.67021919463825</v>
      </c>
      <c r="F84" s="38">
        <v>5000</v>
      </c>
      <c r="G84" s="14">
        <f>F84/D84*100</f>
        <v>45.475216007276039</v>
      </c>
      <c r="H84" s="42" t="s">
        <v>121</v>
      </c>
      <c r="I84" s="34">
        <v>5000</v>
      </c>
      <c r="J84" s="20">
        <f t="shared" si="7"/>
        <v>100</v>
      </c>
      <c r="K84" s="18"/>
      <c r="L84" s="34">
        <v>5000</v>
      </c>
      <c r="M84" s="14">
        <f t="shared" si="8"/>
        <v>100</v>
      </c>
      <c r="N84" s="15"/>
    </row>
    <row r="85" spans="1:14" s="23" customFormat="1" ht="21.75" customHeight="1" x14ac:dyDescent="0.25">
      <c r="A85" s="19" t="s">
        <v>60</v>
      </c>
      <c r="B85" s="12">
        <f t="shared" ref="B85:L85" si="10">B86+B87+B88+B89+B90+B91</f>
        <v>24300.6</v>
      </c>
      <c r="C85" s="12">
        <f t="shared" si="10"/>
        <v>34343.599999999999</v>
      </c>
      <c r="D85" s="12">
        <f t="shared" si="10"/>
        <v>34648</v>
      </c>
      <c r="E85" s="14">
        <f>D85/B85*100</f>
        <v>142.58084162530966</v>
      </c>
      <c r="F85" s="34">
        <f t="shared" si="10"/>
        <v>39782.400000000001</v>
      </c>
      <c r="G85" s="14">
        <f>F85/D85*100</f>
        <v>114.81874855691527</v>
      </c>
      <c r="H85" s="12"/>
      <c r="I85" s="34">
        <f t="shared" si="10"/>
        <v>39525.300000000003</v>
      </c>
      <c r="J85" s="20">
        <f t="shared" si="7"/>
        <v>99.353734314671811</v>
      </c>
      <c r="K85" s="12"/>
      <c r="L85" s="34">
        <f t="shared" si="10"/>
        <v>39675.230000000003</v>
      </c>
      <c r="M85" s="14">
        <f t="shared" si="8"/>
        <v>100.37932665912719</v>
      </c>
      <c r="N85" s="22"/>
    </row>
    <row r="86" spans="1:14" s="11" customFormat="1" ht="44.25" customHeight="1" x14ac:dyDescent="0.25">
      <c r="A86" s="7" t="s">
        <v>61</v>
      </c>
      <c r="B86" s="12">
        <v>1632.5</v>
      </c>
      <c r="C86" s="12">
        <v>2930</v>
      </c>
      <c r="D86" s="12">
        <v>3206</v>
      </c>
      <c r="E86" s="14">
        <f>D86/B86*100</f>
        <v>196.38591117917306</v>
      </c>
      <c r="F86" s="38">
        <v>2800</v>
      </c>
      <c r="G86" s="14">
        <f>F86/D86*100</f>
        <v>87.336244541484717</v>
      </c>
      <c r="H86" s="42" t="s">
        <v>129</v>
      </c>
      <c r="I86" s="34">
        <v>2800</v>
      </c>
      <c r="J86" s="20">
        <f t="shared" si="7"/>
        <v>100</v>
      </c>
      <c r="K86" s="18"/>
      <c r="L86" s="34">
        <v>2800</v>
      </c>
      <c r="M86" s="14">
        <f t="shared" si="8"/>
        <v>100</v>
      </c>
      <c r="N86" s="15"/>
    </row>
    <row r="87" spans="1:14" s="11" customFormat="1" ht="21.75" customHeight="1" x14ac:dyDescent="0.25">
      <c r="A87" s="7" t="s">
        <v>62</v>
      </c>
      <c r="B87" s="12"/>
      <c r="C87" s="12"/>
      <c r="D87" s="12">
        <f>C87/9*12</f>
        <v>0</v>
      </c>
      <c r="E87" s="14" t="e">
        <f>D87/B87*100</f>
        <v>#DIV/0!</v>
      </c>
      <c r="F87" s="38"/>
      <c r="G87" s="14" t="e">
        <f>F87/D87*100</f>
        <v>#DIV/0!</v>
      </c>
      <c r="H87" s="18"/>
      <c r="I87" s="34"/>
      <c r="J87" s="20" t="e">
        <f t="shared" si="7"/>
        <v>#DIV/0!</v>
      </c>
      <c r="K87" s="18"/>
      <c r="L87" s="34"/>
      <c r="M87" s="14" t="e">
        <f t="shared" si="8"/>
        <v>#DIV/0!</v>
      </c>
      <c r="N87" s="15"/>
    </row>
    <row r="88" spans="1:14" s="11" customFormat="1" ht="39" customHeight="1" x14ac:dyDescent="0.25">
      <c r="A88" s="7" t="s">
        <v>63</v>
      </c>
      <c r="B88" s="12">
        <v>1007.3</v>
      </c>
      <c r="C88" s="12">
        <v>5071.6000000000004</v>
      </c>
      <c r="D88" s="12">
        <v>5100</v>
      </c>
      <c r="E88" s="14">
        <f>D88/B88*100</f>
        <v>506.30398093914425</v>
      </c>
      <c r="F88" s="38">
        <v>9310.9</v>
      </c>
      <c r="G88" s="14">
        <f>F88/D88*100</f>
        <v>182.56666666666666</v>
      </c>
      <c r="H88" s="42" t="s">
        <v>124</v>
      </c>
      <c r="I88" s="34">
        <v>8898.4</v>
      </c>
      <c r="J88" s="20">
        <f t="shared" si="7"/>
        <v>95.569708621078519</v>
      </c>
      <c r="K88" s="18"/>
      <c r="L88" s="34">
        <v>8898.4</v>
      </c>
      <c r="M88" s="14">
        <f t="shared" si="8"/>
        <v>100</v>
      </c>
      <c r="N88" s="15"/>
    </row>
    <row r="89" spans="1:14" s="11" customFormat="1" ht="21.75" customHeight="1" x14ac:dyDescent="0.25">
      <c r="A89" s="7" t="s">
        <v>64</v>
      </c>
      <c r="B89" s="12">
        <v>21660.799999999999</v>
      </c>
      <c r="C89" s="12">
        <v>26342</v>
      </c>
      <c r="D89" s="12">
        <v>26342</v>
      </c>
      <c r="E89" s="14">
        <f>D89/B89*100</f>
        <v>121.61139016102823</v>
      </c>
      <c r="F89" s="38">
        <v>27671.5</v>
      </c>
      <c r="G89" s="14">
        <f>F89/D89*100</f>
        <v>105.0470731151773</v>
      </c>
      <c r="H89" s="18"/>
      <c r="I89" s="34">
        <v>27826.9</v>
      </c>
      <c r="J89" s="20">
        <f t="shared" si="7"/>
        <v>100.56158863812949</v>
      </c>
      <c r="K89" s="18"/>
      <c r="L89" s="34">
        <v>27976.83</v>
      </c>
      <c r="M89" s="14">
        <f t="shared" si="8"/>
        <v>100.53879519457792</v>
      </c>
      <c r="N89" s="15"/>
    </row>
    <row r="90" spans="1:14" s="11" customFormat="1" ht="21.75" customHeight="1" x14ac:dyDescent="0.25">
      <c r="A90" s="7" t="s">
        <v>97</v>
      </c>
      <c r="B90" s="12"/>
      <c r="C90" s="12"/>
      <c r="D90" s="12">
        <f>C90/9*12</f>
        <v>0</v>
      </c>
      <c r="E90" s="14" t="e">
        <f>D90/B90*100</f>
        <v>#DIV/0!</v>
      </c>
      <c r="F90" s="38"/>
      <c r="G90" s="14" t="e">
        <f>F90/D90*100</f>
        <v>#DIV/0!</v>
      </c>
      <c r="H90" s="18"/>
      <c r="I90" s="34"/>
      <c r="J90" s="20" t="e">
        <f t="shared" si="7"/>
        <v>#DIV/0!</v>
      </c>
      <c r="K90" s="18"/>
      <c r="L90" s="34"/>
      <c r="M90" s="14" t="e">
        <f t="shared" si="8"/>
        <v>#DIV/0!</v>
      </c>
      <c r="N90" s="15"/>
    </row>
    <row r="91" spans="1:14" s="11" customFormat="1" ht="21.75" customHeight="1" x14ac:dyDescent="0.25">
      <c r="A91" s="7" t="s">
        <v>65</v>
      </c>
      <c r="B91" s="12"/>
      <c r="C91" s="12"/>
      <c r="D91" s="12">
        <f>C91/9*12</f>
        <v>0</v>
      </c>
      <c r="E91" s="14" t="e">
        <f>D91/B91*100</f>
        <v>#DIV/0!</v>
      </c>
      <c r="F91" s="38"/>
      <c r="G91" s="14" t="e">
        <f>F91/D91*100</f>
        <v>#DIV/0!</v>
      </c>
      <c r="H91" s="18"/>
      <c r="I91" s="34"/>
      <c r="J91" s="20" t="e">
        <f t="shared" si="7"/>
        <v>#DIV/0!</v>
      </c>
      <c r="K91" s="18"/>
      <c r="L91" s="34"/>
      <c r="M91" s="14" t="e">
        <f t="shared" si="8"/>
        <v>#DIV/0!</v>
      </c>
      <c r="N91" s="15"/>
    </row>
    <row r="92" spans="1:14" s="23" customFormat="1" ht="21.75" customHeight="1" x14ac:dyDescent="0.25">
      <c r="A92" s="19" t="s">
        <v>66</v>
      </c>
      <c r="B92" s="12">
        <f t="shared" ref="B92:L92" si="11">B93+B94+B95+B96+B97</f>
        <v>1733.7</v>
      </c>
      <c r="C92" s="12">
        <f t="shared" si="11"/>
        <v>1520</v>
      </c>
      <c r="D92" s="12">
        <f t="shared" si="11"/>
        <v>1520</v>
      </c>
      <c r="E92" s="14">
        <f>D92/B92*100</f>
        <v>87.673761319720825</v>
      </c>
      <c r="F92" s="34">
        <f t="shared" si="11"/>
        <v>750</v>
      </c>
      <c r="G92" s="14">
        <f>F92/D92*100</f>
        <v>49.34210526315789</v>
      </c>
      <c r="H92" s="42" t="s">
        <v>130</v>
      </c>
      <c r="I92" s="34">
        <f t="shared" si="11"/>
        <v>750</v>
      </c>
      <c r="J92" s="20">
        <f t="shared" si="7"/>
        <v>100</v>
      </c>
      <c r="K92" s="12"/>
      <c r="L92" s="34">
        <f t="shared" si="11"/>
        <v>750</v>
      </c>
      <c r="M92" s="14">
        <f t="shared" si="8"/>
        <v>100</v>
      </c>
      <c r="N92" s="22"/>
    </row>
    <row r="93" spans="1:14" s="11" customFormat="1" ht="21.75" customHeight="1" x14ac:dyDescent="0.25">
      <c r="A93" s="7" t="s">
        <v>67</v>
      </c>
      <c r="B93" s="12">
        <v>733.7</v>
      </c>
      <c r="C93" s="12">
        <v>750</v>
      </c>
      <c r="D93" s="12">
        <v>750</v>
      </c>
      <c r="E93" s="14">
        <f>D93/B93*100</f>
        <v>102.22161646449501</v>
      </c>
      <c r="F93" s="38">
        <v>750</v>
      </c>
      <c r="G93" s="14">
        <f>F93/D93*100</f>
        <v>100</v>
      </c>
      <c r="H93" s="42"/>
      <c r="I93" s="34">
        <v>750</v>
      </c>
      <c r="J93" s="20">
        <f t="shared" si="7"/>
        <v>100</v>
      </c>
      <c r="K93" s="18"/>
      <c r="L93" s="34">
        <v>750</v>
      </c>
      <c r="M93" s="14">
        <f t="shared" si="8"/>
        <v>100</v>
      </c>
      <c r="N93" s="15"/>
    </row>
    <row r="94" spans="1:14" s="11" customFormat="1" ht="21.75" customHeight="1" x14ac:dyDescent="0.25">
      <c r="A94" s="7" t="s">
        <v>68</v>
      </c>
      <c r="B94" s="12">
        <v>1000</v>
      </c>
      <c r="C94" s="12">
        <v>770</v>
      </c>
      <c r="D94" s="12">
        <v>770</v>
      </c>
      <c r="E94" s="14">
        <f>D94/B94*100</f>
        <v>77</v>
      </c>
      <c r="F94" s="38"/>
      <c r="G94" s="14">
        <f>F94/D94*100</f>
        <v>0</v>
      </c>
      <c r="H94" s="42" t="s">
        <v>130</v>
      </c>
      <c r="I94" s="34"/>
      <c r="J94" s="20" t="e">
        <f t="shared" si="7"/>
        <v>#DIV/0!</v>
      </c>
      <c r="K94" s="18"/>
      <c r="L94" s="34"/>
      <c r="M94" s="14" t="e">
        <f t="shared" si="8"/>
        <v>#DIV/0!</v>
      </c>
      <c r="N94" s="15"/>
    </row>
    <row r="95" spans="1:14" s="11" customFormat="1" ht="21.75" customHeight="1" x14ac:dyDescent="0.25">
      <c r="A95" s="7" t="s">
        <v>69</v>
      </c>
      <c r="B95" s="12"/>
      <c r="C95" s="12"/>
      <c r="D95" s="12">
        <f>C95/9*12</f>
        <v>0</v>
      </c>
      <c r="E95" s="14" t="e">
        <f>D95/B95*100</f>
        <v>#DIV/0!</v>
      </c>
      <c r="F95" s="38"/>
      <c r="G95" s="14" t="e">
        <f>F95/D95*100</f>
        <v>#DIV/0!</v>
      </c>
      <c r="H95" s="18"/>
      <c r="I95" s="34"/>
      <c r="J95" s="20" t="e">
        <f t="shared" si="7"/>
        <v>#DIV/0!</v>
      </c>
      <c r="K95" s="18"/>
      <c r="L95" s="34"/>
      <c r="M95" s="14" t="e">
        <f t="shared" si="8"/>
        <v>#DIV/0!</v>
      </c>
      <c r="N95" s="15"/>
    </row>
    <row r="96" spans="1:14" s="11" customFormat="1" ht="21.75" customHeight="1" x14ac:dyDescent="0.25">
      <c r="A96" s="7" t="s">
        <v>98</v>
      </c>
      <c r="B96" s="12"/>
      <c r="C96" s="12"/>
      <c r="D96" s="12">
        <f>C96/9*12</f>
        <v>0</v>
      </c>
      <c r="E96" s="14" t="e">
        <f>D96/B96*100</f>
        <v>#DIV/0!</v>
      </c>
      <c r="F96" s="38"/>
      <c r="G96" s="14" t="e">
        <f>F96/D96*100</f>
        <v>#DIV/0!</v>
      </c>
      <c r="H96" s="18"/>
      <c r="I96" s="34"/>
      <c r="J96" s="20" t="e">
        <f t="shared" si="7"/>
        <v>#DIV/0!</v>
      </c>
      <c r="K96" s="18"/>
      <c r="L96" s="34"/>
      <c r="M96" s="14" t="e">
        <f t="shared" si="8"/>
        <v>#DIV/0!</v>
      </c>
      <c r="N96" s="15"/>
    </row>
    <row r="97" spans="1:14" s="11" customFormat="1" ht="21.75" customHeight="1" x14ac:dyDescent="0.25">
      <c r="A97" s="7" t="s">
        <v>70</v>
      </c>
      <c r="B97" s="12"/>
      <c r="C97" s="12"/>
      <c r="D97" s="12">
        <f>C97/9*12</f>
        <v>0</v>
      </c>
      <c r="E97" s="14" t="e">
        <f>D97/B97*100</f>
        <v>#DIV/0!</v>
      </c>
      <c r="F97" s="39"/>
      <c r="G97" s="14" t="e">
        <f>F97/D97*100</f>
        <v>#DIV/0!</v>
      </c>
      <c r="H97" s="18"/>
      <c r="I97" s="34"/>
      <c r="J97" s="20" t="e">
        <f t="shared" si="7"/>
        <v>#DIV/0!</v>
      </c>
      <c r="K97" s="18"/>
      <c r="L97" s="34"/>
      <c r="M97" s="14" t="e">
        <f t="shared" si="8"/>
        <v>#DIV/0!</v>
      </c>
      <c r="N97" s="15"/>
    </row>
    <row r="98" spans="1:14" s="23" customFormat="1" ht="37.5" x14ac:dyDescent="0.25">
      <c r="A98" s="19" t="s">
        <v>71</v>
      </c>
      <c r="B98" s="12">
        <f t="shared" ref="B98:L98" si="12">B99+B100+B101+B102</f>
        <v>400</v>
      </c>
      <c r="C98" s="12">
        <f t="shared" si="12"/>
        <v>500</v>
      </c>
      <c r="D98" s="12">
        <f t="shared" si="12"/>
        <v>500</v>
      </c>
      <c r="E98" s="14">
        <f>D98/B98*100</f>
        <v>125</v>
      </c>
      <c r="F98" s="34">
        <f t="shared" si="12"/>
        <v>400</v>
      </c>
      <c r="G98" s="14">
        <f>F98/D98*100</f>
        <v>80</v>
      </c>
      <c r="H98" s="41" t="s">
        <v>119</v>
      </c>
      <c r="I98" s="34">
        <f t="shared" si="12"/>
        <v>400</v>
      </c>
      <c r="J98" s="20">
        <f t="shared" si="7"/>
        <v>100</v>
      </c>
      <c r="K98" s="12"/>
      <c r="L98" s="34">
        <f t="shared" si="12"/>
        <v>400</v>
      </c>
      <c r="M98" s="14">
        <f t="shared" si="8"/>
        <v>100</v>
      </c>
      <c r="N98" s="22"/>
    </row>
    <row r="99" spans="1:14" s="11" customFormat="1" ht="21.75" customHeight="1" x14ac:dyDescent="0.25">
      <c r="A99" s="7" t="s">
        <v>72</v>
      </c>
      <c r="B99" s="12"/>
      <c r="C99" s="12"/>
      <c r="D99" s="12">
        <f>C99/9*12</f>
        <v>0</v>
      </c>
      <c r="E99" s="14" t="e">
        <f>D99/B99*100</f>
        <v>#DIV/0!</v>
      </c>
      <c r="F99" s="38"/>
      <c r="G99" s="14" t="e">
        <f>F99/D99*100</f>
        <v>#DIV/0!</v>
      </c>
      <c r="H99" s="18"/>
      <c r="I99" s="34"/>
      <c r="J99" s="20" t="e">
        <f t="shared" si="7"/>
        <v>#DIV/0!</v>
      </c>
      <c r="K99" s="18"/>
      <c r="L99" s="34"/>
      <c r="M99" s="14" t="e">
        <f t="shared" si="8"/>
        <v>#DIV/0!</v>
      </c>
      <c r="N99" s="15"/>
    </row>
    <row r="100" spans="1:14" s="11" customFormat="1" ht="34.5" customHeight="1" x14ac:dyDescent="0.25">
      <c r="A100" s="7" t="s">
        <v>73</v>
      </c>
      <c r="B100" s="12">
        <v>400</v>
      </c>
      <c r="C100" s="12">
        <v>500</v>
      </c>
      <c r="D100" s="12">
        <v>500</v>
      </c>
      <c r="E100" s="14">
        <f>D100/B100*100</f>
        <v>125</v>
      </c>
      <c r="F100" s="38">
        <v>400</v>
      </c>
      <c r="G100" s="14">
        <f>F100/D100*100</f>
        <v>80</v>
      </c>
      <c r="H100" s="41" t="s">
        <v>119</v>
      </c>
      <c r="I100" s="34">
        <v>400</v>
      </c>
      <c r="J100" s="20">
        <f t="shared" si="7"/>
        <v>100</v>
      </c>
      <c r="K100" s="18"/>
      <c r="L100" s="34">
        <v>400</v>
      </c>
      <c r="M100" s="14">
        <f t="shared" si="8"/>
        <v>100</v>
      </c>
      <c r="N100" s="15"/>
    </row>
    <row r="101" spans="1:14" s="11" customFormat="1" ht="21.75" customHeight="1" x14ac:dyDescent="0.25">
      <c r="A101" s="7" t="s">
        <v>99</v>
      </c>
      <c r="B101" s="12"/>
      <c r="C101" s="12"/>
      <c r="D101" s="12">
        <f>C101/9*12</f>
        <v>0</v>
      </c>
      <c r="E101" s="14" t="e">
        <f>D101/B101*100</f>
        <v>#DIV/0!</v>
      </c>
      <c r="F101" s="38"/>
      <c r="G101" s="14" t="e">
        <f>F101/D101*100</f>
        <v>#DIV/0!</v>
      </c>
      <c r="H101" s="18"/>
      <c r="I101" s="34"/>
      <c r="J101" s="20" t="e">
        <f t="shared" si="7"/>
        <v>#DIV/0!</v>
      </c>
      <c r="K101" s="18"/>
      <c r="L101" s="34"/>
      <c r="M101" s="14" t="e">
        <f t="shared" si="8"/>
        <v>#DIV/0!</v>
      </c>
      <c r="N101" s="15"/>
    </row>
    <row r="102" spans="1:14" s="11" customFormat="1" ht="21.75" customHeight="1" x14ac:dyDescent="0.25">
      <c r="A102" s="7" t="s">
        <v>74</v>
      </c>
      <c r="B102" s="12"/>
      <c r="C102" s="12"/>
      <c r="D102" s="12">
        <f>C102/9*12</f>
        <v>0</v>
      </c>
      <c r="E102" s="14" t="e">
        <f>D102/B102*100</f>
        <v>#DIV/0!</v>
      </c>
      <c r="F102" s="38"/>
      <c r="G102" s="14" t="e">
        <f>F102/D102*100</f>
        <v>#DIV/0!</v>
      </c>
      <c r="H102" s="18"/>
      <c r="I102" s="34"/>
      <c r="J102" s="20" t="e">
        <f t="shared" si="7"/>
        <v>#DIV/0!</v>
      </c>
      <c r="K102" s="18"/>
      <c r="L102" s="34"/>
      <c r="M102" s="14" t="e">
        <f t="shared" si="8"/>
        <v>#DIV/0!</v>
      </c>
      <c r="N102" s="15"/>
    </row>
    <row r="103" spans="1:14" s="23" customFormat="1" ht="56.25" x14ac:dyDescent="0.25">
      <c r="A103" s="19" t="s">
        <v>100</v>
      </c>
      <c r="B103" s="12">
        <f t="shared" ref="B103:L103" si="13">B104+B105</f>
        <v>0</v>
      </c>
      <c r="C103" s="12">
        <f t="shared" si="13"/>
        <v>0</v>
      </c>
      <c r="D103" s="12">
        <f>C103/9*12</f>
        <v>0</v>
      </c>
      <c r="E103" s="14" t="e">
        <f>D103/B103*100</f>
        <v>#DIV/0!</v>
      </c>
      <c r="F103" s="34">
        <f t="shared" si="13"/>
        <v>0</v>
      </c>
      <c r="G103" s="14" t="e">
        <f>F103/D103*100</f>
        <v>#DIV/0!</v>
      </c>
      <c r="H103" s="12"/>
      <c r="I103" s="34">
        <f t="shared" si="13"/>
        <v>0</v>
      </c>
      <c r="J103" s="20" t="e">
        <f t="shared" si="7"/>
        <v>#DIV/0!</v>
      </c>
      <c r="K103" s="12"/>
      <c r="L103" s="34">
        <f t="shared" si="13"/>
        <v>0</v>
      </c>
      <c r="M103" s="14" t="e">
        <f t="shared" si="8"/>
        <v>#DIV/0!</v>
      </c>
      <c r="N103" s="22"/>
    </row>
    <row r="104" spans="1:14" s="11" customFormat="1" ht="42" customHeight="1" x14ac:dyDescent="0.25">
      <c r="A104" s="7" t="s">
        <v>101</v>
      </c>
      <c r="B104" s="12"/>
      <c r="C104" s="12"/>
      <c r="D104" s="12">
        <f>C104/9*12</f>
        <v>0</v>
      </c>
      <c r="E104" s="14" t="e">
        <f>D104/B104*100</f>
        <v>#DIV/0!</v>
      </c>
      <c r="F104" s="38"/>
      <c r="G104" s="14" t="e">
        <f>F104/D104*100</f>
        <v>#DIV/0!</v>
      </c>
      <c r="H104" s="18"/>
      <c r="I104" s="34"/>
      <c r="J104" s="20" t="e">
        <f t="shared" si="7"/>
        <v>#DIV/0!</v>
      </c>
      <c r="K104" s="18"/>
      <c r="L104" s="34"/>
      <c r="M104" s="14" t="e">
        <f t="shared" si="8"/>
        <v>#DIV/0!</v>
      </c>
      <c r="N104" s="15"/>
    </row>
    <row r="105" spans="1:14" s="11" customFormat="1" ht="37.5" x14ac:dyDescent="0.25">
      <c r="A105" s="7" t="s">
        <v>102</v>
      </c>
      <c r="B105" s="12"/>
      <c r="C105" s="12"/>
      <c r="D105" s="12">
        <f>C105/9*12</f>
        <v>0</v>
      </c>
      <c r="E105" s="14" t="e">
        <f>D105/B105*100</f>
        <v>#DIV/0!</v>
      </c>
      <c r="F105" s="38"/>
      <c r="G105" s="14" t="e">
        <f>F105/D105*100</f>
        <v>#DIV/0!</v>
      </c>
      <c r="H105" s="18"/>
      <c r="I105" s="34"/>
      <c r="J105" s="20" t="e">
        <f t="shared" si="7"/>
        <v>#DIV/0!</v>
      </c>
      <c r="K105" s="18"/>
      <c r="L105" s="34"/>
      <c r="M105" s="14" t="e">
        <f t="shared" si="8"/>
        <v>#DIV/0!</v>
      </c>
      <c r="N105" s="15"/>
    </row>
    <row r="106" spans="1:14" s="23" customFormat="1" ht="93.75" x14ac:dyDescent="0.25">
      <c r="A106" s="19" t="s">
        <v>75</v>
      </c>
      <c r="B106" s="12">
        <f t="shared" ref="B106:L106" si="14">B107+B108+B109</f>
        <v>28527.800000000003</v>
      </c>
      <c r="C106" s="12">
        <f t="shared" si="14"/>
        <v>32581</v>
      </c>
      <c r="D106" s="12">
        <f t="shared" si="14"/>
        <v>32581</v>
      </c>
      <c r="E106" s="14">
        <f>D106/B106*100</f>
        <v>114.20789545636185</v>
      </c>
      <c r="F106" s="34">
        <f t="shared" si="14"/>
        <v>28774</v>
      </c>
      <c r="G106" s="14">
        <f>F106/D106*100</f>
        <v>88.315275774224247</v>
      </c>
      <c r="H106" s="42" t="s">
        <v>126</v>
      </c>
      <c r="I106" s="34">
        <f t="shared" si="14"/>
        <v>28774</v>
      </c>
      <c r="J106" s="20">
        <f t="shared" ref="J106:J111" si="15">I106/F106*100</f>
        <v>100</v>
      </c>
      <c r="K106" s="12"/>
      <c r="L106" s="34">
        <f t="shared" si="14"/>
        <v>28774</v>
      </c>
      <c r="M106" s="14">
        <f t="shared" ref="M106:M111" si="16">L106/I106*100</f>
        <v>100</v>
      </c>
      <c r="N106" s="22"/>
    </row>
    <row r="107" spans="1:14" s="11" customFormat="1" ht="21.75" customHeight="1" x14ac:dyDescent="0.25">
      <c r="A107" s="7" t="s">
        <v>76</v>
      </c>
      <c r="B107" s="12">
        <v>25867.9</v>
      </c>
      <c r="C107" s="12">
        <v>31549</v>
      </c>
      <c r="D107" s="12">
        <v>31549</v>
      </c>
      <c r="E107" s="14">
        <f>D107/B107*100</f>
        <v>121.96196830821211</v>
      </c>
      <c r="F107" s="38">
        <v>28774</v>
      </c>
      <c r="G107" s="14">
        <f>F107/D107*100</f>
        <v>91.204158610415547</v>
      </c>
      <c r="H107" s="18"/>
      <c r="I107" s="34">
        <v>28774</v>
      </c>
      <c r="J107" s="20">
        <f t="shared" si="15"/>
        <v>100</v>
      </c>
      <c r="K107" s="18"/>
      <c r="L107" s="34">
        <v>28774</v>
      </c>
      <c r="M107" s="14">
        <f t="shared" si="16"/>
        <v>100</v>
      </c>
      <c r="N107" s="15"/>
    </row>
    <row r="108" spans="1:14" s="11" customFormat="1" ht="21.75" customHeight="1" x14ac:dyDescent="0.25">
      <c r="A108" s="7" t="s">
        <v>77</v>
      </c>
      <c r="B108" s="12"/>
      <c r="C108" s="12"/>
      <c r="D108" s="12">
        <f>C108/9*12</f>
        <v>0</v>
      </c>
      <c r="E108" s="14" t="e">
        <f>D108/B108*100</f>
        <v>#DIV/0!</v>
      </c>
      <c r="F108" s="38"/>
      <c r="G108" s="14" t="e">
        <f>F108/D108*100</f>
        <v>#DIV/0!</v>
      </c>
      <c r="H108" s="18"/>
      <c r="I108" s="34"/>
      <c r="J108" s="20" t="e">
        <f t="shared" si="15"/>
        <v>#DIV/0!</v>
      </c>
      <c r="K108" s="18"/>
      <c r="L108" s="34"/>
      <c r="M108" s="14" t="e">
        <f t="shared" si="16"/>
        <v>#DIV/0!</v>
      </c>
      <c r="N108" s="15"/>
    </row>
    <row r="109" spans="1:14" s="11" customFormat="1" ht="21.75" customHeight="1" x14ac:dyDescent="0.25">
      <c r="A109" s="7" t="s">
        <v>103</v>
      </c>
      <c r="B109" s="12">
        <v>2659.9</v>
      </c>
      <c r="C109" s="12">
        <v>1032</v>
      </c>
      <c r="D109" s="12">
        <v>1032</v>
      </c>
      <c r="E109" s="14">
        <f>D109/B109*100</f>
        <v>38.798451069589078</v>
      </c>
      <c r="F109" s="38"/>
      <c r="G109" s="14">
        <f>F109/D109*100</f>
        <v>0</v>
      </c>
      <c r="H109" s="18"/>
      <c r="I109" s="34"/>
      <c r="J109" s="20" t="e">
        <f t="shared" si="15"/>
        <v>#DIV/0!</v>
      </c>
      <c r="K109" s="18"/>
      <c r="L109" s="34"/>
      <c r="M109" s="14" t="e">
        <f t="shared" si="16"/>
        <v>#DIV/0!</v>
      </c>
      <c r="N109" s="15"/>
    </row>
    <row r="110" spans="1:14" s="23" customFormat="1" ht="37.5" x14ac:dyDescent="0.25">
      <c r="A110" s="19" t="s">
        <v>104</v>
      </c>
      <c r="B110" s="12"/>
      <c r="C110" s="12"/>
      <c r="D110" s="12"/>
      <c r="E110" s="14" t="e">
        <f>D110/B110*100</f>
        <v>#DIV/0!</v>
      </c>
      <c r="F110" s="40"/>
      <c r="G110" s="14" t="e">
        <f>F110/D110*100</f>
        <v>#DIV/0!</v>
      </c>
      <c r="H110" s="21"/>
      <c r="I110" s="34">
        <v>7192.8</v>
      </c>
      <c r="J110" s="20" t="e">
        <f t="shared" si="15"/>
        <v>#DIV/0!</v>
      </c>
      <c r="K110" s="21"/>
      <c r="L110" s="34">
        <v>14558</v>
      </c>
      <c r="M110" s="14">
        <f t="shared" si="16"/>
        <v>202.39684128573018</v>
      </c>
      <c r="N110" s="22"/>
    </row>
    <row r="111" spans="1:14" s="2" customFormat="1" ht="27" customHeight="1" x14ac:dyDescent="0.3">
      <c r="A111" s="6" t="s">
        <v>2</v>
      </c>
      <c r="B111" s="13">
        <f>B8+B23+B32+B45+B58+B64+B70+B80+B85+B92+B98+B103+B106+B110</f>
        <v>800959.4</v>
      </c>
      <c r="C111" s="13">
        <f>C8+C23+C32+C45+C58+C64+C70+C80+C85+C92+C98+C103+C106+C110</f>
        <v>737710.49999999988</v>
      </c>
      <c r="D111" s="13">
        <f>D8+D23+D32+D45+D58+D64+D70+D80+D85+D92+D98+D103+D106+D110</f>
        <v>782214.2</v>
      </c>
      <c r="E111" s="13">
        <f>D111/B111*100</f>
        <v>97.659656656754379</v>
      </c>
      <c r="F111" s="37">
        <f>F8+F23+F32+F45+F58+F64+F70+F80+F85+F92+F98+F103+F106+F110</f>
        <v>825537.97999999986</v>
      </c>
      <c r="G111" s="14">
        <f>F111/D111*100</f>
        <v>105.5386082226582</v>
      </c>
      <c r="H111" s="13"/>
      <c r="I111" s="37">
        <f>I8+I23+I32+I45+I58+I64+I70+I80+I85+I92+I98+I103+I106+I110</f>
        <v>602213.65000000014</v>
      </c>
      <c r="J111" s="20">
        <f t="shared" si="15"/>
        <v>72.948024753506829</v>
      </c>
      <c r="K111" s="13"/>
      <c r="L111" s="37">
        <f>L8+L23+L32+L45+L58+L64+L70+L80+L85+L92+L98+L103+L106+L110</f>
        <v>599658.98</v>
      </c>
      <c r="M111" s="14">
        <f t="shared" si="16"/>
        <v>99.575786766042228</v>
      </c>
      <c r="N111" s="13"/>
    </row>
    <row r="112" spans="1:14" s="9" customFormat="1" ht="18.75" x14ac:dyDescent="0.25">
      <c r="A112" s="32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</row>
  </sheetData>
  <mergeCells count="2">
    <mergeCell ref="B3:L4"/>
    <mergeCell ref="L1:N1"/>
  </mergeCells>
  <pageMargins left="0.23622047244094491" right="0.23622047244094491" top="0.27559055118110237" bottom="0.27559055118110237" header="0.31496062992125984" footer="0.31496062992125984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Сведения о расходах</vt:lpstr>
      <vt:lpstr>'Сведения о расходах'!Заголовки_для_печати</vt:lpstr>
      <vt:lpstr>'Сведения о расходах'!Область_печати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Утяева Алиса Анисовна</dc:creator>
  <cp:lastModifiedBy>Кувшинова Ольга</cp:lastModifiedBy>
  <cp:lastPrinted>2022-10-27T06:19:11Z</cp:lastPrinted>
  <dcterms:created xsi:type="dcterms:W3CDTF">2018-09-19T09:35:03Z</dcterms:created>
  <dcterms:modified xsi:type="dcterms:W3CDTF">2023-01-13T04:16:25Z</dcterms:modified>
</cp:coreProperties>
</file>